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96d5ee2bac6f7a9c/Desktop/"/>
    </mc:Choice>
  </mc:AlternateContent>
  <xr:revisionPtr revIDLastSave="3" documentId="8_{E20C2B38-2565-44DA-A207-5847CED6FE53}" xr6:coauthVersionLast="47" xr6:coauthVersionMax="47" xr10:uidLastSave="{E72CB3AF-AF23-4CCE-813D-340A584FCEE4}"/>
  <bookViews>
    <workbookView xWindow="-108" yWindow="-108" windowWidth="23256" windowHeight="12456" firstSheet="1" activeTab="3"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Cash Flow Year 2" sheetId="5" r:id="rId6"/>
    <sheet name="Cash Flow Year 3" sheetId="6" r:id="rId7"/>
    <sheet name="Balance Sheet Year 1 " sheetId="7" r:id="rId8"/>
    <sheet name="Balance Sheet Year 2 " sheetId="8" r:id="rId9"/>
    <sheet name="Balance Sheet Year 3" sheetId="9" r:id="rId10"/>
  </sheets>
  <definedNames>
    <definedName name="A">'Cash Flow Year 1 '!$XFD$29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7" l="1"/>
  <c r="B5" i="7"/>
  <c r="B20" i="8"/>
  <c r="B19" i="8"/>
  <c r="B17" i="8"/>
  <c r="B8" i="8"/>
  <c r="B5" i="8"/>
  <c r="B19" i="7"/>
  <c r="B8" i="7"/>
  <c r="B20" i="7" s="1"/>
  <c r="N33" i="6"/>
  <c r="N9" i="6"/>
  <c r="N9" i="5"/>
  <c r="B22" i="4" a="1"/>
  <c r="B22" i="4" s="1"/>
  <c r="B23" i="4" a="1"/>
  <c r="B23" i="4" s="1"/>
  <c r="B19" i="4" a="1"/>
  <c r="B19" i="4" s="1"/>
  <c r="B24" i="4" s="1"/>
  <c r="B22" i="6" a="1"/>
  <c r="B22" i="6" s="1"/>
  <c r="B21" i="6" a="1"/>
  <c r="B21" i="6" s="1"/>
  <c r="B20" i="6" a="1"/>
  <c r="B20" i="6" s="1"/>
  <c r="B19" i="6" a="1"/>
  <c r="B19" i="6" s="1"/>
  <c r="B14" i="6" a="1"/>
  <c r="B14" i="6" s="1"/>
  <c r="B16" i="6" s="1"/>
  <c r="B6" i="6" a="1"/>
  <c r="B6" i="6" s="1"/>
  <c r="B9" i="6" s="1"/>
  <c r="B3" i="6"/>
  <c r="B22" i="5" a="1"/>
  <c r="B22" i="5" s="1"/>
  <c r="B21" i="5" a="1"/>
  <c r="B21" i="5" s="1"/>
  <c r="B20" i="5" a="1"/>
  <c r="B20" i="5" s="1"/>
  <c r="B19" i="5" a="1"/>
  <c r="B19" i="5" s="1"/>
  <c r="B14" i="5" a="1"/>
  <c r="B14" i="5" s="1"/>
  <c r="B16" i="5" s="1"/>
  <c r="B6" i="5" a="1"/>
  <c r="B6" i="5" s="1"/>
  <c r="B9" i="5" s="1"/>
  <c r="B28" i="5" s="1"/>
  <c r="M23" i="5"/>
  <c r="L23" i="5"/>
  <c r="K23" i="5"/>
  <c r="J23" i="5"/>
  <c r="I23" i="5"/>
  <c r="H23" i="5"/>
  <c r="G23" i="5"/>
  <c r="F23" i="5"/>
  <c r="E23" i="5"/>
  <c r="D23" i="5"/>
  <c r="C23" i="5"/>
  <c r="M16" i="5"/>
  <c r="M26" i="5" s="1"/>
  <c r="M29" i="5" s="1"/>
  <c r="L16" i="5"/>
  <c r="L26" i="5" s="1"/>
  <c r="L29" i="5" s="1"/>
  <c r="K16" i="5"/>
  <c r="K26" i="5" s="1"/>
  <c r="K29" i="5" s="1"/>
  <c r="J16" i="5"/>
  <c r="J26" i="5" s="1"/>
  <c r="J29" i="5" s="1"/>
  <c r="I16" i="5"/>
  <c r="I26" i="5" s="1"/>
  <c r="I29" i="5" s="1"/>
  <c r="H16" i="5"/>
  <c r="H26" i="5" s="1"/>
  <c r="H29" i="5" s="1"/>
  <c r="G16" i="5"/>
  <c r="G26" i="5" s="1"/>
  <c r="G29" i="5" s="1"/>
  <c r="F16" i="5"/>
  <c r="F26" i="5" s="1"/>
  <c r="F29" i="5" s="1"/>
  <c r="E16" i="5"/>
  <c r="E26" i="5" s="1"/>
  <c r="E29" i="5" s="1"/>
  <c r="D16" i="5"/>
  <c r="D26" i="5" s="1"/>
  <c r="D29" i="5" s="1"/>
  <c r="C16" i="5"/>
  <c r="C26" i="5" s="1"/>
  <c r="C29" i="5" s="1"/>
  <c r="M9" i="5"/>
  <c r="M28" i="5" s="1"/>
  <c r="L9" i="5"/>
  <c r="L28" i="5" s="1"/>
  <c r="K9" i="5"/>
  <c r="K28" i="5" s="1"/>
  <c r="J9" i="5"/>
  <c r="J28" i="5" s="1"/>
  <c r="I9" i="5"/>
  <c r="I28" i="5" s="1"/>
  <c r="I31" i="5" s="1"/>
  <c r="I33" i="5" s="1"/>
  <c r="H9" i="5"/>
  <c r="H28" i="5" s="1"/>
  <c r="G9" i="5"/>
  <c r="G28" i="5" s="1"/>
  <c r="F9" i="5"/>
  <c r="F28" i="5" s="1"/>
  <c r="E9" i="5"/>
  <c r="E28" i="5" s="1"/>
  <c r="E31" i="5" s="1"/>
  <c r="E33" i="5" s="1"/>
  <c r="D9" i="5"/>
  <c r="D28" i="5" s="1"/>
  <c r="C9" i="5"/>
  <c r="C28" i="5" s="1"/>
  <c r="M23" i="6"/>
  <c r="L23" i="6"/>
  <c r="K23" i="6"/>
  <c r="J23" i="6"/>
  <c r="I23" i="6"/>
  <c r="H23" i="6"/>
  <c r="G23" i="6"/>
  <c r="F23" i="6"/>
  <c r="E23" i="6"/>
  <c r="D23" i="6"/>
  <c r="C23" i="6"/>
  <c r="M16" i="6"/>
  <c r="M26" i="6" s="1"/>
  <c r="M29" i="6" s="1"/>
  <c r="L16" i="6"/>
  <c r="K16" i="6"/>
  <c r="J16" i="6"/>
  <c r="I16" i="6"/>
  <c r="H16" i="6"/>
  <c r="H26" i="6" s="1"/>
  <c r="H29" i="6" s="1"/>
  <c r="G16" i="6"/>
  <c r="F16" i="6"/>
  <c r="E16" i="6"/>
  <c r="D16" i="6"/>
  <c r="D26" i="6" s="1"/>
  <c r="D29" i="6" s="1"/>
  <c r="C16" i="6"/>
  <c r="C26" i="6" s="1"/>
  <c r="C29" i="6" s="1"/>
  <c r="M9" i="6"/>
  <c r="M28" i="6" s="1"/>
  <c r="L9" i="6"/>
  <c r="L28" i="6" s="1"/>
  <c r="K9" i="6"/>
  <c r="K28" i="6" s="1"/>
  <c r="J9" i="6"/>
  <c r="J28" i="6" s="1"/>
  <c r="I9" i="6"/>
  <c r="I28" i="6" s="1"/>
  <c r="H9" i="6"/>
  <c r="H28" i="6" s="1"/>
  <c r="G9" i="6"/>
  <c r="G28" i="6" s="1"/>
  <c r="F9" i="6"/>
  <c r="F28" i="6" s="1"/>
  <c r="E9" i="6"/>
  <c r="E28" i="6" s="1"/>
  <c r="D9" i="6"/>
  <c r="D28" i="6" s="1"/>
  <c r="C9" i="6"/>
  <c r="C28" i="6" s="1"/>
  <c r="N22" i="1"/>
  <c r="N13" i="1"/>
  <c r="B15" i="1"/>
  <c r="C13" i="2"/>
  <c r="D13" i="2"/>
  <c r="E13" i="2"/>
  <c r="F13" i="2"/>
  <c r="G13" i="2"/>
  <c r="H13" i="2"/>
  <c r="I13" i="2"/>
  <c r="J13" i="2"/>
  <c r="K13" i="2"/>
  <c r="L13" i="2"/>
  <c r="M13" i="2"/>
  <c r="B13" i="2"/>
  <c r="M23" i="3"/>
  <c r="L23" i="3"/>
  <c r="K23" i="3"/>
  <c r="J23" i="3"/>
  <c r="I23" i="3"/>
  <c r="H23" i="3"/>
  <c r="G23" i="3"/>
  <c r="F23" i="3"/>
  <c r="E23" i="3"/>
  <c r="D23" i="3"/>
  <c r="C23" i="3"/>
  <c r="B23" i="3"/>
  <c r="M11" i="3"/>
  <c r="L11" i="3"/>
  <c r="K11" i="3"/>
  <c r="J11" i="3"/>
  <c r="I11" i="3"/>
  <c r="H11" i="3"/>
  <c r="G11" i="3"/>
  <c r="F11" i="3"/>
  <c r="E11" i="3"/>
  <c r="D11" i="3"/>
  <c r="C11" i="3"/>
  <c r="B11" i="3"/>
  <c r="M10" i="3"/>
  <c r="L10" i="3"/>
  <c r="K10" i="3"/>
  <c r="J10" i="3"/>
  <c r="I10" i="3"/>
  <c r="H10" i="3"/>
  <c r="G10" i="3"/>
  <c r="F10" i="3"/>
  <c r="E10" i="3"/>
  <c r="D10" i="3"/>
  <c r="C10" i="3"/>
  <c r="B10" i="3"/>
  <c r="M9" i="3"/>
  <c r="L9" i="3"/>
  <c r="K9" i="3"/>
  <c r="J9" i="3"/>
  <c r="I9" i="3"/>
  <c r="H9" i="3"/>
  <c r="G9" i="3"/>
  <c r="F9" i="3"/>
  <c r="E9" i="3"/>
  <c r="D9" i="3"/>
  <c r="C9" i="3"/>
  <c r="B9" i="3"/>
  <c r="M8" i="3"/>
  <c r="L8" i="3"/>
  <c r="K8" i="3"/>
  <c r="J8" i="3"/>
  <c r="I8" i="3"/>
  <c r="H8" i="3"/>
  <c r="G8" i="3"/>
  <c r="F8" i="3"/>
  <c r="E8" i="3"/>
  <c r="D8" i="3"/>
  <c r="C8" i="3"/>
  <c r="B8" i="3"/>
  <c r="M23" i="2"/>
  <c r="L23" i="2"/>
  <c r="K23" i="2"/>
  <c r="J23" i="2"/>
  <c r="I23" i="2"/>
  <c r="H23" i="2"/>
  <c r="G23" i="2"/>
  <c r="F23" i="2"/>
  <c r="E23" i="2"/>
  <c r="D23" i="2"/>
  <c r="C23" i="2"/>
  <c r="B23" i="2"/>
  <c r="M11" i="2"/>
  <c r="L11" i="2"/>
  <c r="K11" i="2"/>
  <c r="J11" i="2"/>
  <c r="I11" i="2"/>
  <c r="H11" i="2"/>
  <c r="G11" i="2"/>
  <c r="F11" i="2"/>
  <c r="E11" i="2"/>
  <c r="D11" i="2"/>
  <c r="C11" i="2"/>
  <c r="B11" i="2"/>
  <c r="M10" i="2"/>
  <c r="L10" i="2"/>
  <c r="K10" i="2"/>
  <c r="J10" i="2"/>
  <c r="I10" i="2"/>
  <c r="H10" i="2"/>
  <c r="G10" i="2"/>
  <c r="F10" i="2"/>
  <c r="E10" i="2"/>
  <c r="D10" i="2"/>
  <c r="C10" i="2"/>
  <c r="B10" i="2"/>
  <c r="M9" i="2"/>
  <c r="L9" i="2"/>
  <c r="K9" i="2"/>
  <c r="J9" i="2"/>
  <c r="I9" i="2"/>
  <c r="H9" i="2"/>
  <c r="G9" i="2"/>
  <c r="F9" i="2"/>
  <c r="E9" i="2"/>
  <c r="D9" i="2"/>
  <c r="C9" i="2"/>
  <c r="B9" i="2"/>
  <c r="M8" i="2"/>
  <c r="L8" i="2"/>
  <c r="K8" i="2"/>
  <c r="J8" i="2"/>
  <c r="I8" i="2"/>
  <c r="H8" i="2"/>
  <c r="G8" i="2"/>
  <c r="G12" i="2" s="1"/>
  <c r="F8" i="2"/>
  <c r="E8" i="2"/>
  <c r="D8" i="2"/>
  <c r="C8" i="2"/>
  <c r="C12" i="2" s="1"/>
  <c r="B8" i="2"/>
  <c r="G23" i="1"/>
  <c r="H23" i="1"/>
  <c r="I23" i="1"/>
  <c r="J23" i="1"/>
  <c r="K23" i="1"/>
  <c r="L23" i="1"/>
  <c r="M23" i="1"/>
  <c r="F23" i="1"/>
  <c r="E23" i="1"/>
  <c r="D23" i="1"/>
  <c r="C23" i="1"/>
  <c r="B23" i="1"/>
  <c r="M11" i="1"/>
  <c r="M10" i="1"/>
  <c r="M9" i="1"/>
  <c r="M8" i="1"/>
  <c r="L11" i="1"/>
  <c r="L10" i="1"/>
  <c r="L9" i="1"/>
  <c r="L8" i="1"/>
  <c r="K11" i="1"/>
  <c r="K10" i="1"/>
  <c r="K9" i="1"/>
  <c r="K8" i="1"/>
  <c r="J11" i="1"/>
  <c r="J10" i="1"/>
  <c r="J9" i="1"/>
  <c r="J8" i="1"/>
  <c r="I11" i="1"/>
  <c r="I10" i="1"/>
  <c r="I9" i="1"/>
  <c r="I8" i="1"/>
  <c r="H11" i="1"/>
  <c r="H10" i="1"/>
  <c r="H9" i="1"/>
  <c r="H8" i="1"/>
  <c r="G11" i="1"/>
  <c r="G10" i="1"/>
  <c r="G9" i="1"/>
  <c r="G8" i="1"/>
  <c r="F11" i="1"/>
  <c r="F10" i="1"/>
  <c r="F9" i="1"/>
  <c r="F8" i="1"/>
  <c r="E11" i="1"/>
  <c r="E10" i="1"/>
  <c r="E9" i="1"/>
  <c r="E8" i="1"/>
  <c r="D11" i="1"/>
  <c r="D10" i="1"/>
  <c r="D9" i="1"/>
  <c r="D8" i="1"/>
  <c r="C11" i="1"/>
  <c r="C10" i="1"/>
  <c r="C9" i="1"/>
  <c r="C8" i="1"/>
  <c r="B11" i="1"/>
  <c r="B10" i="1"/>
  <c r="B9" i="1"/>
  <c r="B8" i="1"/>
  <c r="C24" i="4"/>
  <c r="D24" i="4"/>
  <c r="E24" i="4"/>
  <c r="F24" i="4"/>
  <c r="G24" i="4"/>
  <c r="H24" i="4"/>
  <c r="I24" i="4"/>
  <c r="J24" i="4"/>
  <c r="K24" i="4"/>
  <c r="L24" i="4"/>
  <c r="M24" i="4"/>
  <c r="C16" i="4"/>
  <c r="D16" i="4"/>
  <c r="E16" i="4"/>
  <c r="F16" i="4"/>
  <c r="G16" i="4"/>
  <c r="H16" i="4"/>
  <c r="I16" i="4"/>
  <c r="J16" i="4"/>
  <c r="K16" i="4"/>
  <c r="L16" i="4"/>
  <c r="M16" i="4"/>
  <c r="B16" i="4"/>
  <c r="N16" i="4" s="1"/>
  <c r="I27" i="4" l="1"/>
  <c r="I30" i="4" s="1"/>
  <c r="N24" i="4"/>
  <c r="M31" i="6"/>
  <c r="M33" i="6" s="1"/>
  <c r="L26" i="6"/>
  <c r="L29" i="6" s="1"/>
  <c r="K26" i="6"/>
  <c r="K29" i="6" s="1"/>
  <c r="J26" i="6"/>
  <c r="J29" i="6" s="1"/>
  <c r="I26" i="6"/>
  <c r="I29" i="6" s="1"/>
  <c r="G26" i="6"/>
  <c r="G29" i="6" s="1"/>
  <c r="F26" i="6"/>
  <c r="F29" i="6" s="1"/>
  <c r="F31" i="6" s="1"/>
  <c r="F33" i="6" s="1"/>
  <c r="E26" i="6"/>
  <c r="E29" i="6" s="1"/>
  <c r="D31" i="6"/>
  <c r="D33" i="6" s="1"/>
  <c r="B23" i="6"/>
  <c r="B26" i="6" s="1"/>
  <c r="B29" i="6" s="1"/>
  <c r="L31" i="6"/>
  <c r="L33" i="6" s="1"/>
  <c r="K31" i="6"/>
  <c r="K33" i="6" s="1"/>
  <c r="J31" i="6"/>
  <c r="J33" i="6" s="1"/>
  <c r="I31" i="6"/>
  <c r="I33" i="6" s="1"/>
  <c r="H31" i="6"/>
  <c r="H33" i="6" s="1"/>
  <c r="G31" i="6"/>
  <c r="G33" i="6" s="1"/>
  <c r="E31" i="6"/>
  <c r="E33" i="6" s="1"/>
  <c r="C31" i="6"/>
  <c r="C33" i="6" s="1"/>
  <c r="D31" i="5"/>
  <c r="D33" i="5" s="1"/>
  <c r="H31" i="5"/>
  <c r="H33" i="5" s="1"/>
  <c r="M31" i="5"/>
  <c r="M33" i="5" s="1"/>
  <c r="L31" i="5"/>
  <c r="L33" i="5" s="1"/>
  <c r="B23" i="5"/>
  <c r="B26" i="5" s="1"/>
  <c r="B29" i="5" s="1"/>
  <c r="B31" i="5" s="1"/>
  <c r="F31" i="5"/>
  <c r="F33" i="5" s="1"/>
  <c r="J31" i="5"/>
  <c r="J33" i="5" s="1"/>
  <c r="C31" i="5"/>
  <c r="C33" i="5" s="1"/>
  <c r="G31" i="5"/>
  <c r="G33" i="5" s="1"/>
  <c r="K31" i="5"/>
  <c r="K33" i="5" s="1"/>
  <c r="B28" i="6"/>
  <c r="B11" i="6"/>
  <c r="M27" i="4"/>
  <c r="M30" i="4" s="1"/>
  <c r="L27" i="4"/>
  <c r="L30" i="4" s="1"/>
  <c r="K27" i="4"/>
  <c r="K30" i="4" s="1"/>
  <c r="J27" i="4"/>
  <c r="J30" i="4" s="1"/>
  <c r="H27" i="4"/>
  <c r="H30" i="4" s="1"/>
  <c r="G27" i="4"/>
  <c r="G30" i="4" s="1"/>
  <c r="F27" i="4"/>
  <c r="F30" i="4" s="1"/>
  <c r="E27" i="4"/>
  <c r="E30" i="4" s="1"/>
  <c r="D27" i="4"/>
  <c r="D30" i="4" s="1"/>
  <c r="C27" i="4"/>
  <c r="C30" i="4" s="1"/>
  <c r="B28" i="1"/>
  <c r="B30" i="1" s="1"/>
  <c r="E12" i="1"/>
  <c r="L12" i="1"/>
  <c r="D12" i="1"/>
  <c r="K12" i="1"/>
  <c r="B12" i="1"/>
  <c r="C12" i="1"/>
  <c r="I12" i="1"/>
  <c r="J12" i="1"/>
  <c r="M12" i="1"/>
  <c r="I12" i="3"/>
  <c r="I13" i="3" s="1"/>
  <c r="C12" i="3"/>
  <c r="C13" i="3" s="1"/>
  <c r="M12" i="3"/>
  <c r="M13" i="3" s="1"/>
  <c r="L12" i="3"/>
  <c r="K12" i="3"/>
  <c r="J12" i="3"/>
  <c r="H12" i="3"/>
  <c r="H13" i="3" s="1"/>
  <c r="G12" i="3"/>
  <c r="F12" i="3"/>
  <c r="E12" i="3"/>
  <c r="E13" i="3" s="1"/>
  <c r="D12" i="3"/>
  <c r="B12" i="3"/>
  <c r="M12" i="2"/>
  <c r="L12" i="2"/>
  <c r="L15" i="2" s="1"/>
  <c r="L28" i="2" s="1"/>
  <c r="L30" i="2" s="1"/>
  <c r="K12" i="2"/>
  <c r="J12" i="2"/>
  <c r="J15" i="2" s="1"/>
  <c r="J28" i="2" s="1"/>
  <c r="J30" i="2" s="1"/>
  <c r="I12" i="2"/>
  <c r="H12" i="2"/>
  <c r="H15" i="2" s="1"/>
  <c r="H28" i="2" s="1"/>
  <c r="H30" i="2" s="1"/>
  <c r="F12" i="2"/>
  <c r="F15" i="2" s="1"/>
  <c r="F28" i="2" s="1"/>
  <c r="F30" i="2" s="1"/>
  <c r="E12" i="2"/>
  <c r="E15" i="2" s="1"/>
  <c r="E28" i="2" s="1"/>
  <c r="E30" i="2" s="1"/>
  <c r="D12" i="2"/>
  <c r="D15" i="2" s="1"/>
  <c r="D28" i="2" s="1"/>
  <c r="D30" i="2" s="1"/>
  <c r="B12" i="2"/>
  <c r="B15" i="2" s="1"/>
  <c r="C15" i="2"/>
  <c r="C28" i="2" s="1"/>
  <c r="C30" i="2" s="1"/>
  <c r="G15" i="2"/>
  <c r="G28" i="2" s="1"/>
  <c r="G30" i="2" s="1"/>
  <c r="K15" i="2"/>
  <c r="K28" i="2" s="1"/>
  <c r="K30" i="2" s="1"/>
  <c r="I15" i="2"/>
  <c r="I28" i="2" s="1"/>
  <c r="I30" i="2" s="1"/>
  <c r="M15" i="2"/>
  <c r="M28" i="2" s="1"/>
  <c r="M30" i="2" s="1"/>
  <c r="K15" i="1"/>
  <c r="K28" i="1" s="1"/>
  <c r="K30" i="1" s="1"/>
  <c r="F12" i="1"/>
  <c r="G12" i="1"/>
  <c r="H12" i="1"/>
  <c r="B27" i="4"/>
  <c r="B30" i="4" s="1"/>
  <c r="B31" i="6" l="1"/>
  <c r="C3" i="6" s="1"/>
  <c r="B33" i="5"/>
  <c r="I13" i="1"/>
  <c r="I6" i="4"/>
  <c r="I9" i="4" s="1"/>
  <c r="D13" i="1"/>
  <c r="D15" i="1" s="1"/>
  <c r="D28" i="1" s="1"/>
  <c r="D30" i="1" s="1"/>
  <c r="D6" i="4"/>
  <c r="D9" i="4" s="1"/>
  <c r="G13" i="1"/>
  <c r="G6" i="4"/>
  <c r="G9" i="4" s="1"/>
  <c r="I15" i="1"/>
  <c r="I28" i="1" s="1"/>
  <c r="I30" i="1" s="1"/>
  <c r="C13" i="1"/>
  <c r="C6" i="4"/>
  <c r="C9" i="4" s="1"/>
  <c r="L13" i="1"/>
  <c r="L6" i="4"/>
  <c r="L9" i="4" s="1"/>
  <c r="F6" i="4"/>
  <c r="F9" i="4" s="1"/>
  <c r="F13" i="1"/>
  <c r="F15" i="1" s="1"/>
  <c r="F28" i="1" s="1"/>
  <c r="F30" i="1" s="1"/>
  <c r="C15" i="1"/>
  <c r="C28" i="1" s="1"/>
  <c r="C30" i="1" s="1"/>
  <c r="M13" i="1"/>
  <c r="M6" i="4"/>
  <c r="M9" i="4" s="1"/>
  <c r="B13" i="1"/>
  <c r="B6" i="4"/>
  <c r="B9" i="4" s="1"/>
  <c r="E6" i="4"/>
  <c r="E9" i="4" s="1"/>
  <c r="E13" i="1"/>
  <c r="E15" i="1" s="1"/>
  <c r="E28" i="1" s="1"/>
  <c r="E30" i="1" s="1"/>
  <c r="L15" i="1"/>
  <c r="L28" i="1" s="1"/>
  <c r="L30" i="1" s="1"/>
  <c r="M15" i="1"/>
  <c r="M28" i="1" s="1"/>
  <c r="M30" i="1" s="1"/>
  <c r="J13" i="1"/>
  <c r="J15" i="1" s="1"/>
  <c r="J28" i="1" s="1"/>
  <c r="J30" i="1" s="1"/>
  <c r="J6" i="4"/>
  <c r="J9" i="4" s="1"/>
  <c r="K13" i="1"/>
  <c r="K6" i="4"/>
  <c r="K9" i="4" s="1"/>
  <c r="H13" i="1"/>
  <c r="H6" i="4"/>
  <c r="H9" i="4" s="1"/>
  <c r="L15" i="3"/>
  <c r="L28" i="3" s="1"/>
  <c r="L30" i="3" s="1"/>
  <c r="L13" i="3"/>
  <c r="K15" i="3"/>
  <c r="K28" i="3" s="1"/>
  <c r="K30" i="3" s="1"/>
  <c r="K13" i="3"/>
  <c r="J15" i="3"/>
  <c r="J28" i="3" s="1"/>
  <c r="J30" i="3" s="1"/>
  <c r="J13" i="3"/>
  <c r="I15" i="3"/>
  <c r="I28" i="3" s="1"/>
  <c r="I30" i="3" s="1"/>
  <c r="G13" i="3"/>
  <c r="G15" i="3" s="1"/>
  <c r="G28" i="3" s="1"/>
  <c r="G30" i="3" s="1"/>
  <c r="F15" i="3"/>
  <c r="F28" i="3" s="1"/>
  <c r="F30" i="3" s="1"/>
  <c r="F13" i="3"/>
  <c r="E15" i="3"/>
  <c r="E28" i="3" s="1"/>
  <c r="E30" i="3" s="1"/>
  <c r="D13" i="3"/>
  <c r="D15" i="3" s="1"/>
  <c r="D28" i="3" s="1"/>
  <c r="D30" i="3" s="1"/>
  <c r="C15" i="3"/>
  <c r="C28" i="3" s="1"/>
  <c r="C30" i="3" s="1"/>
  <c r="B13" i="3"/>
  <c r="B15" i="3" s="1"/>
  <c r="B28" i="3" s="1"/>
  <c r="B30" i="3" s="1"/>
  <c r="M15" i="3"/>
  <c r="M28" i="3" s="1"/>
  <c r="M30" i="3" s="1"/>
  <c r="H15" i="3"/>
  <c r="H28" i="3" s="1"/>
  <c r="H30" i="3" s="1"/>
  <c r="N15" i="2"/>
  <c r="B28" i="2"/>
  <c r="B30" i="2" s="1"/>
  <c r="G15" i="1"/>
  <c r="G28" i="1" s="1"/>
  <c r="G30" i="1" s="1"/>
  <c r="H15" i="1"/>
  <c r="H28" i="1" s="1"/>
  <c r="H30" i="1" s="1"/>
  <c r="N9" i="4" l="1"/>
  <c r="N27" i="4" s="1"/>
  <c r="B33" i="6"/>
  <c r="D3" i="6"/>
  <c r="C11" i="6"/>
  <c r="B11" i="4"/>
  <c r="B29" i="4" s="1"/>
  <c r="B32" i="4" s="1"/>
  <c r="N15" i="3"/>
  <c r="N15" i="1"/>
  <c r="E3" i="6" l="1"/>
  <c r="D11" i="6"/>
  <c r="B34" i="4"/>
  <c r="C3" i="4" s="1"/>
  <c r="E11" i="6" l="1"/>
  <c r="F3" i="6"/>
  <c r="C11" i="4"/>
  <c r="C29" i="4" s="1"/>
  <c r="C32" i="4" s="1"/>
  <c r="C34" i="4" s="1"/>
  <c r="D3" i="4" s="1"/>
  <c r="F11" i="6" l="1"/>
  <c r="G3" i="6"/>
  <c r="D11" i="4"/>
  <c r="D29" i="4" s="1"/>
  <c r="D32" i="4" s="1"/>
  <c r="D34" i="4" s="1"/>
  <c r="E3" i="4" s="1"/>
  <c r="H3" i="6" l="1"/>
  <c r="G11" i="6"/>
  <c r="E11" i="4"/>
  <c r="E29" i="4" s="1"/>
  <c r="E32" i="4" s="1"/>
  <c r="E34" i="4" s="1"/>
  <c r="F3" i="4" s="1"/>
  <c r="I3" i="6" l="1"/>
  <c r="H11" i="6"/>
  <c r="F11" i="4"/>
  <c r="F29" i="4" s="1"/>
  <c r="F32" i="4" s="1"/>
  <c r="F34" i="4" s="1"/>
  <c r="G3" i="4" s="1"/>
  <c r="I11" i="6" l="1"/>
  <c r="J3" i="6"/>
  <c r="G11" i="4"/>
  <c r="G29" i="4" s="1"/>
  <c r="G32" i="4" s="1"/>
  <c r="G34" i="4" s="1"/>
  <c r="H3" i="4" s="1"/>
  <c r="J11" i="6" l="1"/>
  <c r="K3" i="6"/>
  <c r="H11" i="4"/>
  <c r="H29" i="4" s="1"/>
  <c r="H32" i="4" s="1"/>
  <c r="H34" i="4" s="1"/>
  <c r="I3" i="4" s="1"/>
  <c r="L3" i="6" l="1"/>
  <c r="K11" i="6"/>
  <c r="I11" i="4"/>
  <c r="I29" i="4" s="1"/>
  <c r="I32" i="4" s="1"/>
  <c r="I34" i="4" s="1"/>
  <c r="J3" i="4" s="1"/>
  <c r="M3" i="6" l="1"/>
  <c r="M11" i="6" s="1"/>
  <c r="L11" i="6"/>
  <c r="J11" i="4"/>
  <c r="J29" i="4" s="1"/>
  <c r="J32" i="4" s="1"/>
  <c r="J34" i="4" s="1"/>
  <c r="K3" i="4" s="1"/>
  <c r="K11" i="4" l="1"/>
  <c r="K29" i="4" s="1"/>
  <c r="K32" i="4" s="1"/>
  <c r="K34" i="4" s="1"/>
  <c r="L3" i="4" s="1"/>
  <c r="L11" i="4" l="1"/>
  <c r="L29" i="4" s="1"/>
  <c r="L32" i="4" s="1"/>
  <c r="L34" i="4" s="1"/>
  <c r="M3" i="4" s="1"/>
  <c r="M11" i="4" s="1"/>
  <c r="M29" i="4" s="1"/>
  <c r="M32" i="4" s="1"/>
  <c r="M34" i="4" s="1"/>
  <c r="N29" i="4" l="1"/>
  <c r="B3" i="5"/>
  <c r="B11" i="5" l="1"/>
  <c r="C3" i="5"/>
  <c r="C11" i="5" l="1"/>
  <c r="D3" i="5"/>
  <c r="D11" i="5" l="1"/>
  <c r="E3" i="5"/>
  <c r="F3" i="5" l="1"/>
  <c r="E11" i="5"/>
  <c r="G3" i="5" l="1"/>
  <c r="F11" i="5"/>
  <c r="G11" i="5" l="1"/>
  <c r="H3" i="5"/>
  <c r="I3" i="5" l="1"/>
  <c r="H11" i="5"/>
  <c r="I11" i="5" l="1"/>
  <c r="J3" i="5"/>
  <c r="K3" i="5" l="1"/>
  <c r="J11" i="5"/>
  <c r="K11" i="5" l="1"/>
  <c r="L3" i="5"/>
  <c r="M3" i="5" l="1"/>
  <c r="M11" i="5" s="1"/>
  <c r="L11" i="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<sst xmlns="http://schemas.openxmlformats.org/spreadsheetml/2006/main" count="344" uniqueCount="129">
  <si>
    <t xml:space="preserve">Income Statement Year 1 </t>
  </si>
  <si>
    <t xml:space="preserve">Cash Flow Year 1 </t>
  </si>
  <si>
    <t xml:space="preserve">Revenue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</si>
  <si>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</si>
  <si>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</si>
  <si>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</si>
  <si>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</si>
  <si>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</si>
  <si>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</si>
  <si>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</si>
  <si>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</si>
  <si>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</si>
  <si>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</si>
  <si>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</si>
  <si>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</si>
  <si>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</si>
  <si>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</si>
  <si>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</si>
  <si>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</si>
  <si>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</si>
  <si>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 xml:space="preserve">Equipment </t>
  </si>
  <si>
    <t xml:space="preserve">Inventory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</si>
  <si>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</si>
  <si>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</si>
  <si>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</si>
  <si>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</si>
  <si>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List the start up costs of the business. Examples are provided here but there may be others. </t>
  </si>
  <si>
    <t xml:space="preserve">Total Start Up Costs </t>
  </si>
  <si>
    <t>Supplies</t>
  </si>
  <si>
    <t xml:space="preserve">Add expenses as you go below by inserting rows </t>
  </si>
  <si>
    <t xml:space="preserve">Estimated Income Tax % </t>
  </si>
  <si>
    <t>Net Profit After Tax</t>
  </si>
  <si>
    <r>
      <t>2. Gross Profit:</t>
    </r>
    <r>
      <rPr>
        <sz val="12"/>
        <color rgb="FF000000"/>
        <rFont val="Times New Roman"/>
        <family val="1"/>
      </rPr>
      <t> </t>
    </r>
    <r>
      <rPr>
        <sz val="10"/>
        <color rgb="FF000000"/>
        <rFont val="Courier New"/>
        <family val="1"/>
      </rPr>
      <t>=B6-B8</t>
    </r>
    <r>
      <rPr>
        <sz val="12"/>
        <color rgb="FF000000"/>
        <rFont val="Times New Roman"/>
        <family val="1"/>
      </rPr>
      <t> </t>
    </r>
    <r>
      <rPr>
        <i/>
        <sz val="12"/>
        <color rgb="FF000000"/>
        <rFont val="Times New Roman"/>
        <family val="1"/>
      </rPr>
      <t>(Revenue - Cost of Goods Sold)</t>
    </r>
  </si>
  <si>
    <t>Income Statement (Profit &amp; Loss Statement)</t>
  </si>
  <si>
    <r>
      <rPr>
        <sz val="12"/>
        <color rgb="FF000000"/>
        <rFont val="Times New Roman"/>
        <family val="1"/>
      </rPr>
      <t> </t>
    </r>
    <r>
      <rPr>
        <b/>
        <sz val="12"/>
        <color rgb="FF000000"/>
        <rFont val="Times New Roman"/>
        <family val="1"/>
      </rPr>
      <t>Required Formula Usage:</t>
    </r>
  </si>
  <si>
    <t>Format Requirements:</t>
  </si>
  <si>
    <r>
      <rPr>
        <sz val="12"/>
        <color rgb="FF000000"/>
        <rFont val="Times New Roman"/>
        <family val="1"/>
      </rPr>
      <t>Add a </t>
    </r>
    <r>
      <rPr>
        <b/>
        <sz val="12"/>
        <color rgb="FF000000"/>
        <rFont val="Times New Roman"/>
        <family val="1"/>
      </rPr>
      <t>profit margin percentage formula:</t>
    </r>
    <r>
      <rPr>
        <sz val="12"/>
        <color rgb="FF000000"/>
        <rFont val="Times New Roman"/>
        <family val="1"/>
      </rPr>
      <t> </t>
    </r>
    <r>
      <rPr>
        <sz val="10"/>
        <color rgb="FF000000"/>
        <rFont val="Courier New"/>
        <family val="1"/>
      </rPr>
      <t>=B18/B6</t>
    </r>
    <r>
      <rPr>
        <sz val="12"/>
        <color rgb="FF000000"/>
        <rFont val="Times New Roman"/>
        <family val="1"/>
      </rPr>
      <t> </t>
    </r>
    <r>
      <rPr>
        <i/>
        <sz val="12"/>
        <color rgb="FF000000"/>
        <rFont val="Times New Roman"/>
        <family val="1"/>
      </rPr>
      <t>(Net Income ÷ Revenue)</t>
    </r>
  </si>
  <si>
    <r>
      <t>1. Total Revenue:</t>
    </r>
    <r>
      <rPr>
        <sz val="12"/>
        <color rgb="FF000000"/>
        <rFont val="Times New Roman"/>
        <family val="1"/>
      </rPr>
      <t> </t>
    </r>
    <r>
      <rPr>
        <sz val="10"/>
        <color rgb="FF000000"/>
        <rFont val="Courier New"/>
        <family val="1"/>
      </rPr>
      <t>=SUM(B4:B6)</t>
    </r>
    <r>
      <rPr>
        <sz val="12"/>
        <color rgb="FF000000"/>
        <rFont val="Times New Roman"/>
        <family val="1"/>
      </rPr>
      <t> </t>
    </r>
    <r>
      <rPr>
        <i/>
        <sz val="12"/>
        <color rgb="FF000000"/>
        <rFont val="Times New Roman"/>
        <family val="1"/>
      </rPr>
      <t>(if revenue is in rows 4-6)</t>
    </r>
  </si>
  <si>
    <t>COGS</t>
  </si>
  <si>
    <r>
      <t>3. Total Operating Expenses:</t>
    </r>
    <r>
      <rPr>
        <sz val="12"/>
        <color rgb="FF000000"/>
        <rFont val="Times New Roman"/>
        <family val="1"/>
      </rPr>
      <t> </t>
    </r>
    <r>
      <rPr>
        <sz val="10"/>
        <color rgb="FF000000"/>
        <rFont val="Courier New"/>
        <family val="1"/>
      </rPr>
      <t>=SUM(B10:B17)</t>
    </r>
    <r>
      <rPr>
        <sz val="12"/>
        <color rgb="FF000000"/>
        <rFont val="Times New Roman"/>
        <family val="1"/>
      </rPr>
      <t> </t>
    </r>
    <r>
      <rPr>
        <i/>
        <sz val="12"/>
        <color rgb="FF000000"/>
        <rFont val="Times New Roman"/>
        <family val="1"/>
      </rPr>
      <t>(Sum of fixed &amp; variable costs)</t>
    </r>
  </si>
  <si>
    <r>
      <t>4. Net Income (Profit/Loss):</t>
    </r>
    <r>
      <rPr>
        <sz val="12"/>
        <color rgb="FF000000"/>
        <rFont val="Times New Roman"/>
        <family val="1"/>
      </rPr>
      <t> </t>
    </r>
    <r>
      <rPr>
        <sz val="10"/>
        <color rgb="FF000000"/>
        <rFont val="Courier New"/>
        <family val="1"/>
      </rPr>
      <t>=B10-B8-B20</t>
    </r>
    <r>
      <rPr>
        <sz val="12"/>
        <color rgb="FF000000"/>
        <rFont val="Times New Roman"/>
        <family val="1"/>
      </rPr>
      <t> </t>
    </r>
    <r>
      <rPr>
        <i/>
        <sz val="12"/>
        <color rgb="FF000000"/>
        <rFont val="Times New Roman"/>
        <family val="1"/>
      </rPr>
      <t>(Gross Profit - Operating Expenses)</t>
    </r>
  </si>
  <si>
    <t>Net Income Before Tax</t>
  </si>
  <si>
    <t xml:space="preserve">Total Revenue </t>
  </si>
  <si>
    <t xml:space="preserve">Gross Profit </t>
  </si>
  <si>
    <t>Cash on Hand (beginnning of the month)</t>
  </si>
  <si>
    <t>Accounts Receivable</t>
  </si>
  <si>
    <t>Cash Sales</t>
  </si>
  <si>
    <t>Cash In</t>
  </si>
  <si>
    <t xml:space="preserve">Total Cash In </t>
  </si>
  <si>
    <t>Cash Out</t>
  </si>
  <si>
    <t xml:space="preserve">Operating Expenses </t>
  </si>
  <si>
    <t>Subtotal Operating expenses</t>
  </si>
  <si>
    <t xml:space="preserve">Subtotal Cash Out </t>
  </si>
  <si>
    <t xml:space="preserve">Total Cash Out </t>
  </si>
  <si>
    <t>Total Cash Inlays</t>
  </si>
  <si>
    <t>Total Cash Outlays</t>
  </si>
  <si>
    <t>Total Cash Available Before Cash Outlays</t>
  </si>
  <si>
    <t xml:space="preserve">Net Changes in Cash </t>
  </si>
  <si>
    <t>Retained Earnings</t>
  </si>
  <si>
    <t xml:space="preserve">Ending Cash Balance </t>
  </si>
  <si>
    <t xml:space="preserve">Start up costs </t>
  </si>
  <si>
    <t>cookies</t>
  </si>
  <si>
    <t>oven</t>
  </si>
  <si>
    <t>measuring cups</t>
  </si>
  <si>
    <t>mixer</t>
  </si>
  <si>
    <t>$1500</t>
  </si>
  <si>
    <t>$50</t>
  </si>
  <si>
    <t>$590</t>
  </si>
  <si>
    <t>supplies</t>
  </si>
  <si>
    <t>$1300</t>
  </si>
  <si>
    <t>$2000</t>
  </si>
  <si>
    <t>packing material</t>
  </si>
  <si>
    <t>$300</t>
  </si>
  <si>
    <t>$500</t>
  </si>
  <si>
    <t>baking ingridents, dairy product</t>
  </si>
  <si>
    <t>capital</t>
  </si>
  <si>
    <t>$5000</t>
  </si>
  <si>
    <t>$8500</t>
  </si>
  <si>
    <t>breads(muffins)</t>
  </si>
  <si>
    <t>utilities</t>
  </si>
  <si>
    <t>packging material</t>
  </si>
  <si>
    <t>dairy products</t>
  </si>
  <si>
    <t>qty cookies</t>
  </si>
  <si>
    <t>qty breads</t>
  </si>
  <si>
    <t>Cookies</t>
  </si>
  <si>
    <t>Breads</t>
  </si>
  <si>
    <t>Cake Large</t>
  </si>
  <si>
    <t>qty small cakes</t>
  </si>
  <si>
    <t>qty large cakes</t>
  </si>
  <si>
    <t>cakes small</t>
  </si>
  <si>
    <t>cakes large</t>
  </si>
  <si>
    <t>cake small</t>
  </si>
  <si>
    <t>TOTAL EXPENSES</t>
  </si>
  <si>
    <t>LEGAL FEES</t>
  </si>
  <si>
    <t>OPERATING</t>
  </si>
  <si>
    <r>
      <t> </t>
    </r>
    <r>
      <rPr>
        <b/>
        <sz val="10"/>
        <color rgb="FF000000"/>
        <rFont val="Times New Roman"/>
        <family val="1"/>
      </rPr>
      <t>Required Formula Usage:</t>
    </r>
  </si>
  <si>
    <r>
      <t>1. Total Revenue:</t>
    </r>
    <r>
      <rPr>
        <sz val="10"/>
        <color rgb="FF000000"/>
        <rFont val="Times New Roman"/>
        <family val="1"/>
      </rPr>
      <t> </t>
    </r>
    <r>
      <rPr>
        <sz val="10"/>
        <color rgb="FF000000"/>
        <rFont val="Courier New"/>
        <family val="1"/>
      </rPr>
      <t>=SUM(B4:B6)</t>
    </r>
    <r>
      <rPr>
        <sz val="10"/>
        <color rgb="FF000000"/>
        <rFont val="Times New Roman"/>
        <family val="1"/>
      </rPr>
      <t> </t>
    </r>
    <r>
      <rPr>
        <i/>
        <sz val="10"/>
        <color rgb="FF000000"/>
        <rFont val="Times New Roman"/>
        <family val="1"/>
      </rPr>
      <t>(if revenue is in rows 4-6)</t>
    </r>
  </si>
  <si>
    <r>
      <t>2. Gross Profit:</t>
    </r>
    <r>
      <rPr>
        <sz val="10"/>
        <color rgb="FF000000"/>
        <rFont val="Times New Roman"/>
        <family val="1"/>
      </rPr>
      <t> </t>
    </r>
    <r>
      <rPr>
        <sz val="10"/>
        <color rgb="FF000000"/>
        <rFont val="Courier New"/>
        <family val="1"/>
      </rPr>
      <t>=B6-B8</t>
    </r>
    <r>
      <rPr>
        <sz val="10"/>
        <color rgb="FF000000"/>
        <rFont val="Times New Roman"/>
        <family val="1"/>
      </rPr>
      <t> </t>
    </r>
    <r>
      <rPr>
        <i/>
        <sz val="10"/>
        <color rgb="FF000000"/>
        <rFont val="Times New Roman"/>
        <family val="1"/>
      </rPr>
      <t>(Revenue - Cost of Goods Sold)</t>
    </r>
  </si>
  <si>
    <r>
      <t>3. Total Operating Expenses:</t>
    </r>
    <r>
      <rPr>
        <sz val="10"/>
        <color rgb="FF000000"/>
        <rFont val="Times New Roman"/>
        <family val="1"/>
      </rPr>
      <t> </t>
    </r>
    <r>
      <rPr>
        <sz val="10"/>
        <color rgb="FF000000"/>
        <rFont val="Courier New"/>
        <family val="1"/>
      </rPr>
      <t>=SUM(B10:B17)</t>
    </r>
    <r>
      <rPr>
        <sz val="10"/>
        <color rgb="FF000000"/>
        <rFont val="Times New Roman"/>
        <family val="1"/>
      </rPr>
      <t> </t>
    </r>
    <r>
      <rPr>
        <i/>
        <sz val="10"/>
        <color rgb="FF000000"/>
        <rFont val="Times New Roman"/>
        <family val="1"/>
      </rPr>
      <t>(Sum of fixed &amp; variable costs)</t>
    </r>
  </si>
  <si>
    <r>
      <t>4. Net Income (Profit/Loss):</t>
    </r>
    <r>
      <rPr>
        <sz val="10"/>
        <color rgb="FF000000"/>
        <rFont val="Times New Roman"/>
        <family val="1"/>
      </rPr>
      <t> </t>
    </r>
    <r>
      <rPr>
        <sz val="10"/>
        <color rgb="FF000000"/>
        <rFont val="Courier New"/>
        <family val="1"/>
      </rPr>
      <t>=B10-B8-B20</t>
    </r>
    <r>
      <rPr>
        <sz val="10"/>
        <color rgb="FF000000"/>
        <rFont val="Times New Roman"/>
        <family val="1"/>
      </rPr>
      <t> </t>
    </r>
    <r>
      <rPr>
        <i/>
        <sz val="10"/>
        <color rgb="FF000000"/>
        <rFont val="Times New Roman"/>
        <family val="1"/>
      </rPr>
      <t>(Gross Profit - Operating Expenses)</t>
    </r>
  </si>
  <si>
    <r>
      <rPr>
        <sz val="10"/>
        <color rgb="FF000000"/>
        <rFont val="Times New Roman"/>
        <family val="1"/>
      </rPr>
      <t>Add a </t>
    </r>
    <r>
      <rPr>
        <b/>
        <sz val="10"/>
        <color rgb="FF000000"/>
        <rFont val="Times New Roman"/>
        <family val="1"/>
      </rPr>
      <t>profit margin percentage formula:</t>
    </r>
    <r>
      <rPr>
        <sz val="10"/>
        <color rgb="FF000000"/>
        <rFont val="Times New Roman"/>
        <family val="1"/>
      </rPr>
      <t> </t>
    </r>
    <r>
      <rPr>
        <sz val="10"/>
        <color rgb="FF000000"/>
        <rFont val="Courier New"/>
        <family val="1"/>
      </rPr>
      <t>=B18/B6</t>
    </r>
    <r>
      <rPr>
        <sz val="10"/>
        <color rgb="FF000000"/>
        <rFont val="Times New Roman"/>
        <family val="1"/>
      </rPr>
      <t> </t>
    </r>
    <r>
      <rPr>
        <i/>
        <sz val="10"/>
        <color rgb="FF000000"/>
        <rFont val="Times New Roman"/>
        <family val="1"/>
      </rPr>
      <t>(Net Income ÷ Revenue)</t>
    </r>
  </si>
  <si>
    <t>cogs</t>
  </si>
  <si>
    <t xml:space="preserve"> Supplies </t>
  </si>
  <si>
    <t>Cash Flow Year 2</t>
  </si>
  <si>
    <t>packaging material</t>
  </si>
  <si>
    <t>dairy product</t>
  </si>
  <si>
    <t>utilies</t>
  </si>
  <si>
    <t>Cash Flow Year 3</t>
  </si>
  <si>
    <t>Assets</t>
  </si>
  <si>
    <t>Liabilities</t>
  </si>
  <si>
    <t>Equity</t>
  </si>
  <si>
    <t>Category</t>
  </si>
  <si>
    <t>Amount ($)</t>
  </si>
  <si>
    <t>Current Assets</t>
  </si>
  <si>
    <t>Cash</t>
  </si>
  <si>
    <t>Inventory</t>
  </si>
  <si>
    <t>Total Assets</t>
  </si>
  <si>
    <t>Current Liabilities</t>
  </si>
  <si>
    <t>Accounts Payable</t>
  </si>
  <si>
    <t>Short-term Debt</t>
  </si>
  <si>
    <t>Long-term Liabilities</t>
  </si>
  <si>
    <t>Loans Payable</t>
  </si>
  <si>
    <t>Total Liabilities</t>
  </si>
  <si>
    <t>Owner's Equity / Capital</t>
  </si>
  <si>
    <t>Total Equity</t>
  </si>
  <si>
    <t>Total Liabilities &amp; Equity</t>
  </si>
  <si>
    <t>balance sheet year1</t>
  </si>
  <si>
    <t>balance sheet year3</t>
  </si>
  <si>
    <t>balance sheet year2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</si>
</sst>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 ;_-[$$-409]* \-#,##0.00\ ;_-[$$-409]* &quot;-&quot;??_ ;_-@_ "/>
  </numFmts>
  <fonts count="16" x14ac:knownFonts="1">
    <font>
      <sz val="12"/>
      <color theme="1"/>
      <name val="Calibri"/>
      <family val="2"/>
      <scheme val="minor"/>
    </font>
    <font>
      <b/>
      <sz val="12"/>
      <color theme="1"/>
      <name val="Calibri"/>
      <family val="2"/>
      <scheme val="minor"/>
    </font>
    <font>
      <sz val="8"/>
      <name val="Calibri"/>
      <family val="2"/>
      <scheme val="minor"/>
    </font>
    <font>
      <b/>
      <sz val="12"/>
      <color rgb="FF000000"/>
      <name val="Calibri"/>
      <family val="2"/>
      <scheme val="minor"/>
    </font>
    <font>
      <b/>
      <sz val="13.5"/>
      <color rgb="FF000000"/>
      <name val="Times New Roman"/>
      <family val="1"/>
    </font>
    <font>
      <sz val="12"/>
      <color rgb="FF000000"/>
      <name val="Times New Roman"/>
      <family val="1"/>
    </font>
    <font>
      <b/>
      <sz val="12"/>
      <color rgb="FF000000"/>
      <name val="Times New Roman"/>
      <family val="1"/>
    </font>
    <font>
      <sz val="10"/>
      <color rgb="FF000000"/>
      <name val="Courier New"/>
      <family val="1"/>
    </font>
    <font>
      <i/>
      <sz val="12"/>
      <color rgb="FF000000"/>
      <name val="Times New Roman"/>
      <family val="1"/>
    </font>
    <font>
      <b/>
      <i/>
      <sz val="12"/>
      <color theme="1"/>
      <name val="Calibri"/>
      <family val="2"/>
      <scheme val="minor"/>
    </font>
    <font>
      <sz val="10"/>
      <color theme="1"/>
      <name val="Calibri"/>
      <family val="2"/>
      <scheme val="minor"/>
    </font>
    <font>
      <b/>
      <sz val="10"/>
      <color theme="1"/>
      <name val="Calibri"/>
      <family val="2"/>
      <scheme val="minor"/>
    </font>
    <font>
      <b/>
      <sz val="10"/>
      <color rgb="FF000000"/>
      <name val="Times New Roman"/>
      <family val="1"/>
    </font>
    <font>
      <sz val="10"/>
      <color rgb="FF000000"/>
      <name val="Times New Roman"/>
      <family val="1"/>
    </font>
    <font>
      <i/>
      <sz val="10"/>
      <color rgb="FF000000"/>
      <name val="Times New Roman"/>
      <family val="1"/>
    </font>
    <font>
      <b/>
      <sz val="11"/>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60">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4" fillId="3" borderId="0" xfId="0" applyFont="1" applyFill="1" applyAlignment="1">
      <alignment vertical="center"/>
    </xf>
    <xf numFmtId="0" fontId="0" fillId="3" borderId="0" xfId="0" applyFill="1"/>
    <xf numFmtId="0" fontId="5" fillId="3" borderId="0" xfId="0" applyFont="1" applyFill="1" applyAlignment="1">
      <alignment vertical="center"/>
    </xf>
    <xf numFmtId="0" fontId="0" fillId="3" borderId="0" xfId="0" applyFill="1" applyAlignment="1">
      <alignment vertical="center"/>
    </xf>
    <xf numFmtId="0" fontId="6" fillId="3" borderId="0" xfId="0" applyFont="1" applyFill="1" applyAlignment="1">
      <alignment vertical="center"/>
    </xf>
    <xf numFmtId="0" fontId="9"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left" vertical="center" indent="1"/>
    </xf>
    <xf numFmtId="0" fontId="6" fillId="0" borderId="0" xfId="0" applyFont="1" applyAlignment="1">
      <alignment horizontal="left" vertical="center" indent="1"/>
    </xf>
    <xf numFmtId="0" fontId="5" fillId="0" borderId="0" xfId="0" applyFont="1" applyAlignment="1">
      <alignment horizontal="left" vertical="center" indent="2"/>
    </xf>
    <xf numFmtId="0" fontId="7" fillId="0" borderId="0" xfId="0" applyFont="1" applyAlignment="1">
      <alignment horizontal="left" vertical="center" indent="1"/>
    </xf>
    <xf numFmtId="0" fontId="3" fillId="0" borderId="0" xfId="0" applyFont="1" applyAlignment="1">
      <alignment horizontal="center"/>
    </xf>
    <xf numFmtId="164" fontId="0" fillId="0" borderId="0" xfId="0" applyNumberFormat="1"/>
    <xf numFmtId="2" fontId="0" fillId="0" borderId="0" xfId="0" applyNumberFormat="1"/>
    <xf numFmtId="164" fontId="0" fillId="0" borderId="0" xfId="0" applyNumberFormat="1" applyAlignment="1">
      <alignment horizontal="right"/>
    </xf>
    <xf numFmtId="9" fontId="0" fillId="0" borderId="0" xfId="0" applyNumberFormat="1"/>
    <xf numFmtId="0" fontId="10" fillId="0" borderId="0" xfId="0" applyFont="1"/>
    <xf numFmtId="2" fontId="10" fillId="0" borderId="0" xfId="0" applyNumberFormat="1" applyFont="1"/>
    <xf numFmtId="0" fontId="11" fillId="0" borderId="0" xfId="0" applyFont="1"/>
    <xf numFmtId="164" fontId="10" fillId="0" borderId="0" xfId="0" applyNumberFormat="1" applyFont="1"/>
    <xf numFmtId="164" fontId="10" fillId="0" borderId="0" xfId="0" applyNumberFormat="1" applyFont="1" applyAlignment="1">
      <alignment horizontal="right"/>
    </xf>
    <xf numFmtId="0" fontId="10" fillId="2" borderId="0" xfId="0" applyFont="1" applyFill="1" applyAlignment="1">
      <alignment horizontal="center"/>
    </xf>
    <xf numFmtId="9" fontId="10" fillId="0" borderId="0" xfId="0" applyNumberFormat="1" applyFont="1"/>
    <xf numFmtId="0" fontId="12" fillId="3" borderId="0" xfId="0" applyFont="1" applyFill="1" applyAlignment="1">
      <alignment vertical="center"/>
    </xf>
    <xf numFmtId="0" fontId="10" fillId="3" borderId="0" xfId="0" applyFont="1" applyFill="1"/>
    <xf numFmtId="0" fontId="13" fillId="3" borderId="0" xfId="0" applyFont="1" applyFill="1" applyAlignment="1">
      <alignment vertical="center"/>
    </xf>
    <xf numFmtId="0" fontId="10" fillId="3" borderId="0" xfId="0" applyFont="1" applyFill="1" applyAlignment="1">
      <alignment vertic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1" fillId="0" borderId="0" xfId="0" applyFont="1" applyAlignment="1">
      <alignment horizontal="left"/>
    </xf>
    <xf numFmtId="0" fontId="0" fillId="2" borderId="0" xfId="0" applyFill="1" applyAlignment="1">
      <alignment horizontal="center"/>
    </xf>
    <xf numFmtId="0" fontId="10" fillId="2" borderId="0" xfId="0" applyFont="1" applyFill="1" applyAlignment="1">
      <alignment horizontal="center"/>
    </xf>
    <xf numFmtId="0" fontId="15" fillId="0" borderId="9" xfId="0" applyFont="1" applyBorder="1" applyAlignment="1">
      <alignment horizontal="center" vertical="top"/>
    </xf>
    <xf numFmtId="0" fontId="15" fillId="0" borderId="0" xfId="0" applyFont="1"/>
    <xf numFmtId="0" fontId="0" fillId="0" borderId="9" xfId="0" applyBorder="1"/>
    <xf numFmtId="164" fontId="0" fillId="0" borderId="9" xfId="0" applyNumberFormat="1" applyBorder="1"/>
    <xf numFmtId="0" fontId="10" fillId="0" borderId="9" xfId="0" applyFont="1" applyBorder="1"/>
    <xf numFmtId="164" fontId="10" fillId="0" borderId="9"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Q21"/>
  <sheetViews>
    <sheetView zoomScale="124" zoomScaleNormal="170" workbookViewId="0">
      <selection activeCell="A19" sqref="A19"/>
    </sheetView>
  </sheetViews>
  <sheetFormatPr defaultColWidth="11.19921875" defaultRowHeight="15.6" x14ac:dyDescent="0.3"/>
  <cols>
    <col min="1" max="1" width="29.296875" customWidth="1"/>
  </cols>
  <sheetData>
    <row r="1" spans="1:17" x14ac:dyDescent="0.3">
      <c r="A1" s="50" t="s">
        <v>16</v>
      </c>
      <c r="B1" s="50"/>
      <c r="C1" s="50"/>
    </row>
    <row r="2" spans="1:17" x14ac:dyDescent="0.3">
      <c r="A2" s="51" t="s">
        <v>22</v>
      </c>
      <c r="B2" s="51"/>
      <c r="C2" s="51"/>
    </row>
    <row r="3" spans="1:17" x14ac:dyDescent="0.3">
      <c r="A3" s="2" t="s">
        <v>18</v>
      </c>
      <c r="B3" s="2" t="s">
        <v>17</v>
      </c>
      <c r="D3" s="35" t="s">
        <v>23</v>
      </c>
      <c r="E3" s="36"/>
      <c r="F3" s="36"/>
      <c r="G3" s="36"/>
      <c r="H3" s="37"/>
    </row>
    <row r="4" spans="1:17" ht="16.05" customHeight="1" x14ac:dyDescent="0.3">
      <c r="A4" t="s">
        <v>62</v>
      </c>
      <c r="B4" t="s">
        <v>65</v>
      </c>
      <c r="D4" s="38"/>
      <c r="E4" s="39"/>
      <c r="F4" s="39"/>
      <c r="G4" s="39"/>
      <c r="H4" s="40"/>
      <c r="I4" s="3"/>
      <c r="J4" s="3"/>
    </row>
    <row r="5" spans="1:17" x14ac:dyDescent="0.3">
      <c r="A5" t="s">
        <v>63</v>
      </c>
      <c r="B5" t="s">
        <v>66</v>
      </c>
      <c r="D5" s="41"/>
      <c r="E5" s="42"/>
      <c r="F5" s="42"/>
      <c r="G5" s="42"/>
      <c r="H5" s="43"/>
      <c r="I5" s="3"/>
      <c r="J5" s="3"/>
    </row>
    <row r="6" spans="1:17" x14ac:dyDescent="0.3">
      <c r="A6" t="s">
        <v>64</v>
      </c>
      <c r="B6" t="s">
        <v>67</v>
      </c>
      <c r="I6" s="3"/>
      <c r="J6" s="3"/>
    </row>
    <row r="7" spans="1:17" x14ac:dyDescent="0.3">
      <c r="A7" t="s">
        <v>68</v>
      </c>
      <c r="B7" t="s">
        <v>69</v>
      </c>
      <c r="G7" s="3"/>
      <c r="H7" s="3"/>
      <c r="I7" s="3"/>
      <c r="J7" s="3"/>
    </row>
    <row r="8" spans="1:17" x14ac:dyDescent="0.3">
      <c r="I8" s="3"/>
      <c r="P8" s="3"/>
      <c r="Q8" s="3"/>
    </row>
    <row r="9" spans="1:17" x14ac:dyDescent="0.3">
      <c r="A9" s="1" t="s">
        <v>60</v>
      </c>
      <c r="D9" s="44" t="s">
        <v>26</v>
      </c>
      <c r="E9" s="45"/>
      <c r="F9" s="45"/>
      <c r="G9" s="45"/>
      <c r="H9" s="46"/>
      <c r="I9" s="3"/>
      <c r="P9" s="3"/>
      <c r="Q9" s="3"/>
    </row>
    <row r="10" spans="1:17" ht="16.05" customHeight="1" x14ac:dyDescent="0.3">
      <c r="A10" t="s">
        <v>20</v>
      </c>
      <c r="B10" t="s">
        <v>70</v>
      </c>
      <c r="D10" s="47"/>
      <c r="E10" s="48"/>
      <c r="F10" s="48"/>
      <c r="G10" s="48"/>
      <c r="H10" s="49"/>
      <c r="I10" s="3"/>
    </row>
    <row r="11" spans="1:17" x14ac:dyDescent="0.3">
      <c r="A11" t="s">
        <v>21</v>
      </c>
      <c r="B11" t="s">
        <v>65</v>
      </c>
      <c r="D11" s="4"/>
      <c r="E11" s="4"/>
      <c r="F11" s="4"/>
      <c r="G11" s="4"/>
      <c r="H11" s="4"/>
      <c r="I11" s="3"/>
    </row>
    <row r="12" spans="1:17" x14ac:dyDescent="0.3">
      <c r="A12" t="s">
        <v>71</v>
      </c>
      <c r="B12" t="s">
        <v>72</v>
      </c>
      <c r="D12" s="4"/>
      <c r="E12" s="4"/>
      <c r="F12" s="4"/>
      <c r="G12" s="4"/>
      <c r="H12" s="4"/>
      <c r="I12" s="3"/>
    </row>
    <row r="13" spans="1:17" x14ac:dyDescent="0.3">
      <c r="A13" t="s">
        <v>74</v>
      </c>
      <c r="B13" t="s">
        <v>73</v>
      </c>
      <c r="D13" s="4"/>
      <c r="E13" s="4"/>
      <c r="F13" s="4"/>
      <c r="G13" s="4"/>
      <c r="H13" s="4"/>
    </row>
    <row r="14" spans="1:17" x14ac:dyDescent="0.3">
      <c r="A14" t="s">
        <v>75</v>
      </c>
      <c r="B14" t="s">
        <v>77</v>
      </c>
    </row>
    <row r="15" spans="1:17" x14ac:dyDescent="0.3">
      <c r="A15" s="1" t="s">
        <v>27</v>
      </c>
    </row>
    <row r="16" spans="1:17" x14ac:dyDescent="0.3">
      <c r="A16" s="1"/>
    </row>
    <row r="17" spans="1:8" x14ac:dyDescent="0.3">
      <c r="A17" s="1" t="s">
        <v>24</v>
      </c>
      <c r="D17" s="35" t="s">
        <v>25</v>
      </c>
      <c r="E17" s="36"/>
      <c r="F17" s="36"/>
      <c r="G17" s="36"/>
      <c r="H17" s="37"/>
    </row>
    <row r="18" spans="1:8" ht="16.05" customHeight="1" x14ac:dyDescent="0.3">
      <c r="A18" t="s">
        <v>19</v>
      </c>
      <c r="B18" t="s">
        <v>76</v>
      </c>
      <c r="D18" s="38"/>
      <c r="E18" s="39"/>
      <c r="F18" s="39"/>
      <c r="G18" s="39"/>
      <c r="H18" s="40"/>
    </row>
    <row r="19" spans="1:8" x14ac:dyDescent="0.3">
      <c r="D19" s="38"/>
      <c r="E19" s="39"/>
      <c r="F19" s="39"/>
      <c r="G19" s="39"/>
      <c r="H19" s="40"/>
    </row>
    <row r="20" spans="1:8" x14ac:dyDescent="0.3">
      <c r="D20" s="38"/>
      <c r="E20" s="39"/>
      <c r="F20" s="39"/>
      <c r="G20" s="39"/>
      <c r="H20" s="40"/>
    </row>
    <row r="21" spans="1:8" x14ac:dyDescent="0.3">
      <c r="D21" s="41"/>
      <c r="E21" s="42"/>
      <c r="F21" s="42"/>
      <c r="G21" s="42"/>
      <c r="H21" s="43"/>
    </row>
  </sheetData>
  <mergeCells count="5">
    <mergeCell ref="D17:H21"/>
    <mergeCell ref="D3:H5"/>
    <mergeCell ref="D9:H10"/>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Q43"/>
  <sheetViews>
    <sheetView zoomScale="64" workbookViewId="0">
      <selection activeCell="P16" sqref="P16"/>
    </sheetView>
  </sheetViews>
  <sheetFormatPr defaultColWidth="11.19921875" defaultRowHeight="15.6" x14ac:dyDescent="0.3"/>
  <cols>
    <col min="1" max="1" width="26.296875" bestFit="1" customWidth="1"/>
    <col min="14" max="14" width="12" bestFit="1" customWidth="1"/>
  </cols>
  <sheetData>
    <row r="1" spans="1:17" x14ac:dyDescent="0.3">
      <c r="A1" t="s">
        <v>0</v>
      </c>
    </row>
    <row r="2" spans="1:17" x14ac:dyDescent="0.3">
      <c r="B2" t="s">
        <v>3</v>
      </c>
      <c r="C2" t="s">
        <v>4</v>
      </c>
      <c r="D2" t="s">
        <v>5</v>
      </c>
      <c r="E2" t="s">
        <v>6</v>
      </c>
      <c r="F2" t="s">
        <v>7</v>
      </c>
      <c r="G2" t="s">
        <v>8</v>
      </c>
      <c r="H2" t="s">
        <v>9</v>
      </c>
      <c r="I2" t="s">
        <v>10</v>
      </c>
      <c r="J2" t="s">
        <v>11</v>
      </c>
      <c r="K2" t="s">
        <v>12</v>
      </c>
      <c r="L2" t="s">
        <v>13</v>
      </c>
      <c r="M2" t="s">
        <v>14</v>
      </c>
      <c r="N2" t="s">
        <v>15</v>
      </c>
    </row>
    <row r="3" spans="1:17" x14ac:dyDescent="0.3">
      <c r="A3" t="s">
        <v>87</v>
      </c>
      <c r="B3" s="21">
        <v>3</v>
      </c>
      <c r="C3" s="21">
        <v>4</v>
      </c>
      <c r="D3" s="21">
        <v>5</v>
      </c>
      <c r="E3" s="21">
        <v>6</v>
      </c>
      <c r="F3" s="21">
        <v>7</v>
      </c>
      <c r="G3" s="21">
        <v>8</v>
      </c>
      <c r="H3" s="21">
        <v>9</v>
      </c>
      <c r="I3" s="21">
        <v>10</v>
      </c>
      <c r="J3" s="21">
        <v>11</v>
      </c>
      <c r="K3" s="21">
        <v>12</v>
      </c>
      <c r="L3" s="21">
        <v>13</v>
      </c>
      <c r="M3" s="21">
        <v>11</v>
      </c>
    </row>
    <row r="4" spans="1:17" x14ac:dyDescent="0.3">
      <c r="A4" t="s">
        <v>88</v>
      </c>
      <c r="B4" s="21">
        <v>2</v>
      </c>
      <c r="C4" s="21">
        <v>3</v>
      </c>
      <c r="D4" s="21">
        <v>5</v>
      </c>
      <c r="E4" s="21">
        <v>6</v>
      </c>
      <c r="F4" s="21">
        <v>7</v>
      </c>
      <c r="G4" s="21">
        <v>7</v>
      </c>
      <c r="H4" s="21">
        <v>7</v>
      </c>
      <c r="I4" s="21">
        <v>8</v>
      </c>
      <c r="J4" s="21">
        <v>9</v>
      </c>
      <c r="K4" s="21">
        <v>10</v>
      </c>
      <c r="L4" s="21">
        <v>11</v>
      </c>
      <c r="M4" s="21">
        <v>12</v>
      </c>
    </row>
    <row r="5" spans="1:17" x14ac:dyDescent="0.3">
      <c r="A5" t="s">
        <v>82</v>
      </c>
      <c r="B5" s="21">
        <v>8</v>
      </c>
      <c r="C5" s="21">
        <v>8</v>
      </c>
      <c r="D5" s="21">
        <v>6</v>
      </c>
      <c r="E5" s="21">
        <v>7</v>
      </c>
      <c r="F5" s="21">
        <v>8</v>
      </c>
      <c r="G5" s="21">
        <v>9</v>
      </c>
      <c r="H5" s="21">
        <v>8</v>
      </c>
      <c r="I5" s="21">
        <v>9</v>
      </c>
      <c r="J5" s="21">
        <v>11</v>
      </c>
      <c r="K5" s="21">
        <v>12</v>
      </c>
      <c r="L5" s="21">
        <v>13</v>
      </c>
      <c r="M5" s="21">
        <v>15</v>
      </c>
    </row>
    <row r="6" spans="1:17" x14ac:dyDescent="0.3">
      <c r="A6" t="s">
        <v>83</v>
      </c>
      <c r="B6" s="21">
        <v>10</v>
      </c>
      <c r="C6" s="21">
        <v>9</v>
      </c>
      <c r="D6" s="21">
        <v>10</v>
      </c>
      <c r="E6" s="21">
        <v>9</v>
      </c>
      <c r="F6" s="21">
        <v>12</v>
      </c>
      <c r="G6" s="21">
        <v>11</v>
      </c>
      <c r="H6" s="21">
        <v>10</v>
      </c>
      <c r="I6" s="21">
        <v>11</v>
      </c>
      <c r="J6" s="21">
        <v>12</v>
      </c>
      <c r="K6" s="21">
        <v>10</v>
      </c>
      <c r="L6" s="21">
        <v>14</v>
      </c>
      <c r="M6" s="21">
        <v>15</v>
      </c>
    </row>
    <row r="7" spans="1:17" x14ac:dyDescent="0.3">
      <c r="A7" s="1" t="s">
        <v>2</v>
      </c>
      <c r="B7" s="20"/>
      <c r="C7" s="20"/>
      <c r="D7" s="20"/>
      <c r="E7" s="20"/>
      <c r="F7" s="20"/>
      <c r="G7" s="20"/>
      <c r="H7" s="20"/>
      <c r="I7" s="20"/>
      <c r="J7" s="20"/>
      <c r="K7" s="20"/>
      <c r="L7" s="20"/>
      <c r="M7" s="20"/>
    </row>
    <row r="8" spans="1:17" x14ac:dyDescent="0.3">
      <c r="A8" t="s">
        <v>89</v>
      </c>
      <c r="B8" s="20">
        <f>B3*Q8</f>
        <v>75</v>
      </c>
      <c r="C8" s="20">
        <f>C3*Q8</f>
        <v>100</v>
      </c>
      <c r="D8" s="20">
        <f>D3*Q8</f>
        <v>125</v>
      </c>
      <c r="E8" s="20">
        <f>E3*Q8</f>
        <v>150</v>
      </c>
      <c r="F8" s="20">
        <f>F3*Q8</f>
        <v>175</v>
      </c>
      <c r="G8" s="20">
        <f>G3*Q8</f>
        <v>200</v>
      </c>
      <c r="H8" s="20">
        <f>H3*Q8</f>
        <v>225</v>
      </c>
      <c r="I8" s="20">
        <f>I3*Q8</f>
        <v>250</v>
      </c>
      <c r="J8" s="20">
        <f>J3*Q8</f>
        <v>275</v>
      </c>
      <c r="K8" s="20">
        <f>K3*Q8</f>
        <v>300</v>
      </c>
      <c r="L8" s="20">
        <f>L3*Q8</f>
        <v>325</v>
      </c>
      <c r="M8" s="20">
        <f>M3*Q8</f>
        <v>275</v>
      </c>
      <c r="P8" s="56" t="s">
        <v>91</v>
      </c>
      <c r="Q8" s="57">
        <v>25</v>
      </c>
    </row>
    <row r="9" spans="1:17" x14ac:dyDescent="0.3">
      <c r="A9" t="s">
        <v>90</v>
      </c>
      <c r="B9" s="20">
        <f>B4*Q9</f>
        <v>70</v>
      </c>
      <c r="C9" s="20">
        <f>C4*Q9</f>
        <v>105</v>
      </c>
      <c r="D9" s="20">
        <f>D4*Q10</f>
        <v>15</v>
      </c>
      <c r="E9" s="20">
        <f>E4*Q9</f>
        <v>210</v>
      </c>
      <c r="F9" s="20">
        <f>F4*Q9</f>
        <v>245</v>
      </c>
      <c r="G9" s="20">
        <f>G4*Q9</f>
        <v>245</v>
      </c>
      <c r="H9" s="20">
        <f>H4*Q9</f>
        <v>245</v>
      </c>
      <c r="I9" s="20">
        <f>I4*Q9</f>
        <v>280</v>
      </c>
      <c r="J9" s="20">
        <f>J4*Q9</f>
        <v>315</v>
      </c>
      <c r="K9" s="20">
        <f>K4*Q9</f>
        <v>350</v>
      </c>
      <c r="L9" s="20">
        <f>L4*Q9</f>
        <v>385</v>
      </c>
      <c r="M9" s="20">
        <f>M4*Q9</f>
        <v>420</v>
      </c>
      <c r="P9" s="56" t="s">
        <v>86</v>
      </c>
      <c r="Q9" s="57">
        <v>35</v>
      </c>
    </row>
    <row r="10" spans="1:17" x14ac:dyDescent="0.3">
      <c r="A10" t="s">
        <v>61</v>
      </c>
      <c r="B10" s="20">
        <f>B5*Q10</f>
        <v>24</v>
      </c>
      <c r="C10" s="20">
        <f>C5*Q10</f>
        <v>24</v>
      </c>
      <c r="D10" s="20">
        <f>D5*Q10</f>
        <v>18</v>
      </c>
      <c r="E10" s="20">
        <f>E5*Q10</f>
        <v>21</v>
      </c>
      <c r="F10" s="20">
        <f>F5*Q10</f>
        <v>24</v>
      </c>
      <c r="G10" s="20">
        <f>G5*Q10</f>
        <v>27</v>
      </c>
      <c r="H10" s="20">
        <f>H5*Q10</f>
        <v>24</v>
      </c>
      <c r="I10" s="20">
        <f>I5*Q10</f>
        <v>27</v>
      </c>
      <c r="J10" s="20">
        <f>J5*Q10</f>
        <v>33</v>
      </c>
      <c r="K10" s="20">
        <f>K5*Q10</f>
        <v>36</v>
      </c>
      <c r="L10" s="20">
        <f>L5*Q10</f>
        <v>39</v>
      </c>
      <c r="M10" s="20">
        <f>M5*Q10</f>
        <v>45</v>
      </c>
      <c r="P10" s="56" t="s">
        <v>84</v>
      </c>
      <c r="Q10" s="57">
        <v>3</v>
      </c>
    </row>
    <row r="11" spans="1:17" x14ac:dyDescent="0.3">
      <c r="A11" t="s">
        <v>78</v>
      </c>
      <c r="B11" s="20">
        <f>B6*Q11</f>
        <v>40</v>
      </c>
      <c r="C11" s="20">
        <f>C6*Q11</f>
        <v>36</v>
      </c>
      <c r="D11" s="20">
        <f>D6*Q11</f>
        <v>40</v>
      </c>
      <c r="E11" s="20">
        <f>E6*Q11</f>
        <v>36</v>
      </c>
      <c r="F11" s="20">
        <f>F6*Q11</f>
        <v>48</v>
      </c>
      <c r="G11" s="20">
        <f>G6*Q11</f>
        <v>44</v>
      </c>
      <c r="H11" s="20">
        <f>H6*Q11</f>
        <v>40</v>
      </c>
      <c r="I11" s="20">
        <f>I6*Q11</f>
        <v>44</v>
      </c>
      <c r="J11" s="20">
        <f>J6*Q11</f>
        <v>48</v>
      </c>
      <c r="K11" s="20">
        <f>K6*Q11</f>
        <v>40</v>
      </c>
      <c r="L11" s="20">
        <f>L6*Q11</f>
        <v>56</v>
      </c>
      <c r="M11" s="20">
        <f>M6*Q11</f>
        <v>60</v>
      </c>
      <c r="P11" s="56" t="s">
        <v>85</v>
      </c>
      <c r="Q11" s="57">
        <v>4</v>
      </c>
    </row>
    <row r="12" spans="1:17" x14ac:dyDescent="0.3">
      <c r="A12" s="1" t="s">
        <v>42</v>
      </c>
      <c r="B12" s="20">
        <f>(B8+B9+B10+B11)</f>
        <v>209</v>
      </c>
      <c r="C12" s="20">
        <f>(C8+C9+C10+C11)</f>
        <v>265</v>
      </c>
      <c r="D12" s="20">
        <f>(D8+D9+D10+D11)</f>
        <v>198</v>
      </c>
      <c r="E12" s="20">
        <f>(E8+E9+E10+E11)</f>
        <v>417</v>
      </c>
      <c r="F12" s="20">
        <f t="shared" ref="F12:M12" si="0">F8+F9+F10+F11</f>
        <v>492</v>
      </c>
      <c r="G12" s="20">
        <f t="shared" si="0"/>
        <v>516</v>
      </c>
      <c r="H12" s="20">
        <f t="shared" si="0"/>
        <v>534</v>
      </c>
      <c r="I12" s="20">
        <f t="shared" si="0"/>
        <v>601</v>
      </c>
      <c r="J12" s="20">
        <f t="shared" si="0"/>
        <v>671</v>
      </c>
      <c r="K12" s="20">
        <f t="shared" si="0"/>
        <v>726</v>
      </c>
      <c r="L12" s="20">
        <f t="shared" si="0"/>
        <v>805</v>
      </c>
      <c r="M12" s="20">
        <f t="shared" si="0"/>
        <v>800</v>
      </c>
    </row>
    <row r="13" spans="1:17" x14ac:dyDescent="0.3">
      <c r="A13" s="1" t="s">
        <v>101</v>
      </c>
      <c r="B13" s="20">
        <f>B12*$Q$13</f>
        <v>52.25</v>
      </c>
      <c r="C13" s="20">
        <f t="shared" ref="C13:M13" si="1">C12*$Q$13</f>
        <v>66.25</v>
      </c>
      <c r="D13" s="20">
        <f t="shared" si="1"/>
        <v>49.5</v>
      </c>
      <c r="E13" s="20">
        <f t="shared" si="1"/>
        <v>104.25</v>
      </c>
      <c r="F13" s="20">
        <f t="shared" si="1"/>
        <v>123</v>
      </c>
      <c r="G13" s="20">
        <f t="shared" si="1"/>
        <v>129</v>
      </c>
      <c r="H13" s="20">
        <f t="shared" si="1"/>
        <v>133.5</v>
      </c>
      <c r="I13" s="20">
        <f t="shared" si="1"/>
        <v>150.25</v>
      </c>
      <c r="J13" s="20">
        <f t="shared" si="1"/>
        <v>167.75</v>
      </c>
      <c r="K13" s="20">
        <f t="shared" si="1"/>
        <v>181.5</v>
      </c>
      <c r="L13" s="20">
        <f t="shared" si="1"/>
        <v>201.25</v>
      </c>
      <c r="M13" s="20">
        <f t="shared" si="1"/>
        <v>200</v>
      </c>
      <c r="N13" s="20">
        <f>SUM(B13:M13)</f>
        <v>1558.5</v>
      </c>
      <c r="P13" s="23" t="s">
        <v>38</v>
      </c>
      <c r="Q13" s="23">
        <v>0.25</v>
      </c>
    </row>
    <row r="14" spans="1:17" x14ac:dyDescent="0.3">
      <c r="A14" s="23"/>
      <c r="B14" s="20"/>
      <c r="C14" s="20"/>
      <c r="D14" s="20"/>
      <c r="E14" s="20"/>
      <c r="F14" s="20"/>
      <c r="G14" s="20"/>
      <c r="H14" s="20"/>
      <c r="I14" s="20"/>
      <c r="J14" s="20"/>
      <c r="K14" s="20"/>
      <c r="L14" s="20"/>
      <c r="M14" s="20"/>
    </row>
    <row r="15" spans="1:17" x14ac:dyDescent="0.3">
      <c r="A15" s="1" t="s">
        <v>43</v>
      </c>
      <c r="B15" s="20">
        <f t="shared" ref="B15:J15" si="2">B12-B13</f>
        <v>156.75</v>
      </c>
      <c r="C15" s="20">
        <f t="shared" si="2"/>
        <v>198.75</v>
      </c>
      <c r="D15" s="20">
        <f t="shared" si="2"/>
        <v>148.5</v>
      </c>
      <c r="E15" s="20">
        <f t="shared" si="2"/>
        <v>312.75</v>
      </c>
      <c r="F15" s="20">
        <f t="shared" si="2"/>
        <v>369</v>
      </c>
      <c r="G15" s="20">
        <f t="shared" si="2"/>
        <v>387</v>
      </c>
      <c r="H15" s="20">
        <f t="shared" si="2"/>
        <v>400.5</v>
      </c>
      <c r="I15" s="20">
        <f t="shared" si="2"/>
        <v>450.75</v>
      </c>
      <c r="J15" s="20">
        <f t="shared" si="2"/>
        <v>503.25</v>
      </c>
      <c r="K15" s="20">
        <f>K12-K16</f>
        <v>726</v>
      </c>
      <c r="L15" s="20">
        <f>L12-L16</f>
        <v>805</v>
      </c>
      <c r="M15" s="20">
        <f>M12-M16</f>
        <v>800</v>
      </c>
      <c r="N15" s="20">
        <f>SUM(B15:M15)</f>
        <v>5258.25</v>
      </c>
    </row>
    <row r="17" spans="1:14" x14ac:dyDescent="0.3">
      <c r="A17" s="1" t="s">
        <v>94</v>
      </c>
    </row>
    <row r="18" spans="1:14" x14ac:dyDescent="0.3">
      <c r="A18" t="s">
        <v>93</v>
      </c>
      <c r="B18" s="20">
        <v>10</v>
      </c>
      <c r="C18" s="20">
        <v>10</v>
      </c>
      <c r="D18" s="20">
        <v>10</v>
      </c>
      <c r="E18" s="20">
        <v>10</v>
      </c>
      <c r="F18" s="20">
        <v>10</v>
      </c>
      <c r="G18" s="20">
        <v>10</v>
      </c>
      <c r="H18" s="20">
        <v>10</v>
      </c>
      <c r="I18" s="20">
        <v>10</v>
      </c>
      <c r="J18" s="20">
        <v>10</v>
      </c>
      <c r="K18" s="20">
        <v>10</v>
      </c>
      <c r="L18" s="20">
        <v>10</v>
      </c>
      <c r="M18" s="20">
        <v>10</v>
      </c>
    </row>
    <row r="19" spans="1:14" x14ac:dyDescent="0.3">
      <c r="A19" t="s">
        <v>79</v>
      </c>
      <c r="B19" s="20">
        <v>30</v>
      </c>
      <c r="C19" s="20">
        <v>30</v>
      </c>
      <c r="D19" s="20">
        <v>25</v>
      </c>
      <c r="E19" s="20">
        <v>30</v>
      </c>
      <c r="F19" s="20">
        <v>32</v>
      </c>
      <c r="G19" s="20">
        <v>35</v>
      </c>
      <c r="H19" s="20">
        <v>35</v>
      </c>
      <c r="I19" s="20">
        <v>40</v>
      </c>
      <c r="J19" s="20">
        <v>45</v>
      </c>
      <c r="K19" s="20">
        <v>48</v>
      </c>
      <c r="L19" s="20">
        <v>48</v>
      </c>
      <c r="M19" s="20">
        <v>50</v>
      </c>
    </row>
    <row r="20" spans="1:14" x14ac:dyDescent="0.3">
      <c r="A20" t="s">
        <v>80</v>
      </c>
      <c r="B20" s="20">
        <v>18</v>
      </c>
      <c r="C20" s="20">
        <v>20</v>
      </c>
      <c r="D20" s="20">
        <v>15</v>
      </c>
      <c r="E20" s="20">
        <v>20</v>
      </c>
      <c r="F20" s="20">
        <v>22</v>
      </c>
      <c r="G20" s="20">
        <v>25</v>
      </c>
      <c r="H20" s="20">
        <v>25</v>
      </c>
      <c r="I20" s="20">
        <v>30</v>
      </c>
      <c r="J20" s="20">
        <v>36</v>
      </c>
      <c r="K20" s="20">
        <v>40</v>
      </c>
      <c r="L20" s="20">
        <v>45</v>
      </c>
      <c r="M20" s="20">
        <v>40</v>
      </c>
    </row>
    <row r="21" spans="1:14" x14ac:dyDescent="0.3">
      <c r="A21" t="s">
        <v>81</v>
      </c>
      <c r="B21" s="20">
        <v>20</v>
      </c>
      <c r="C21" s="20">
        <v>20</v>
      </c>
      <c r="D21" s="20">
        <v>15</v>
      </c>
      <c r="E21" s="22">
        <v>20</v>
      </c>
      <c r="F21" s="20">
        <v>22</v>
      </c>
      <c r="G21" s="20">
        <v>25</v>
      </c>
      <c r="H21" s="20">
        <v>30</v>
      </c>
      <c r="I21" s="20">
        <v>30</v>
      </c>
      <c r="J21" s="20">
        <v>35</v>
      </c>
      <c r="K21" s="20">
        <v>38</v>
      </c>
      <c r="L21" s="20">
        <v>40</v>
      </c>
      <c r="M21" s="20">
        <v>40</v>
      </c>
    </row>
    <row r="22" spans="1:14" x14ac:dyDescent="0.3">
      <c r="A22" t="s">
        <v>28</v>
      </c>
      <c r="B22" s="20">
        <v>20</v>
      </c>
      <c r="C22" s="20">
        <v>20</v>
      </c>
      <c r="D22" s="20">
        <v>15</v>
      </c>
      <c r="E22" s="20">
        <v>16</v>
      </c>
      <c r="F22" s="20">
        <v>20</v>
      </c>
      <c r="G22" s="20">
        <v>22</v>
      </c>
      <c r="H22" s="20">
        <v>25</v>
      </c>
      <c r="I22" s="20">
        <v>30</v>
      </c>
      <c r="J22" s="20">
        <v>34</v>
      </c>
      <c r="K22" s="20">
        <v>36</v>
      </c>
      <c r="L22" s="20">
        <v>40</v>
      </c>
      <c r="M22" s="20">
        <v>45</v>
      </c>
      <c r="N22" s="20">
        <f>SUM(B22:M22)</f>
        <v>323</v>
      </c>
    </row>
    <row r="23" spans="1:14" x14ac:dyDescent="0.3">
      <c r="A23" s="1" t="s">
        <v>92</v>
      </c>
      <c r="B23" s="20">
        <f>SUM(B18:B22)</f>
        <v>98</v>
      </c>
      <c r="C23" s="20">
        <f>SUM(C18:C22)</f>
        <v>100</v>
      </c>
      <c r="D23" s="20">
        <f>SUM(D18:D22)</f>
        <v>80</v>
      </c>
      <c r="E23" s="20">
        <f>SUM(E18:E22)</f>
        <v>96</v>
      </c>
      <c r="F23" s="20">
        <f>SUM(F18:F22)</f>
        <v>106</v>
      </c>
      <c r="G23" s="20">
        <f t="shared" ref="G23:M23" si="3">SUM(G18:G22)</f>
        <v>117</v>
      </c>
      <c r="H23" s="20">
        <f t="shared" si="3"/>
        <v>125</v>
      </c>
      <c r="I23" s="20">
        <f t="shared" si="3"/>
        <v>140</v>
      </c>
      <c r="J23" s="20">
        <f t="shared" si="3"/>
        <v>160</v>
      </c>
      <c r="K23" s="20">
        <f t="shared" si="3"/>
        <v>172</v>
      </c>
      <c r="L23" s="20">
        <f t="shared" si="3"/>
        <v>183</v>
      </c>
      <c r="M23" s="20">
        <f t="shared" si="3"/>
        <v>185</v>
      </c>
    </row>
    <row r="24" spans="1:14" ht="15" customHeight="1" x14ac:dyDescent="0.3">
      <c r="A24" s="52" t="s">
        <v>29</v>
      </c>
      <c r="B24" s="52"/>
      <c r="C24" s="52"/>
    </row>
    <row r="25" spans="1:14" ht="15" customHeight="1" x14ac:dyDescent="0.3">
      <c r="A25" s="5"/>
      <c r="B25" s="5"/>
      <c r="C25" s="5"/>
    </row>
    <row r="26" spans="1:14" x14ac:dyDescent="0.3">
      <c r="A26" s="1"/>
    </row>
    <row r="27" spans="1:14" x14ac:dyDescent="0.3">
      <c r="A27" s="1"/>
    </row>
    <row r="28" spans="1:14" x14ac:dyDescent="0.3">
      <c r="A28" s="1" t="s">
        <v>41</v>
      </c>
      <c r="B28" s="20">
        <f>B15-B23</f>
        <v>58.75</v>
      </c>
      <c r="C28" s="20">
        <f>C15-C23</f>
        <v>98.75</v>
      </c>
      <c r="D28" s="20">
        <f t="shared" ref="D28:M28" si="4">D15-D23</f>
        <v>68.5</v>
      </c>
      <c r="E28" s="20">
        <f t="shared" si="4"/>
        <v>216.75</v>
      </c>
      <c r="F28" s="20">
        <f t="shared" si="4"/>
        <v>263</v>
      </c>
      <c r="G28" s="20">
        <f t="shared" si="4"/>
        <v>270</v>
      </c>
      <c r="H28" s="20">
        <f t="shared" si="4"/>
        <v>275.5</v>
      </c>
      <c r="I28" s="20">
        <f t="shared" si="4"/>
        <v>310.75</v>
      </c>
      <c r="J28" s="20">
        <f t="shared" si="4"/>
        <v>343.25</v>
      </c>
      <c r="K28" s="20">
        <f t="shared" si="4"/>
        <v>554</v>
      </c>
      <c r="L28" s="20">
        <f t="shared" si="4"/>
        <v>622</v>
      </c>
      <c r="M28" s="20">
        <f t="shared" si="4"/>
        <v>615</v>
      </c>
    </row>
    <row r="29" spans="1:14" x14ac:dyDescent="0.3">
      <c r="A29" t="s">
        <v>30</v>
      </c>
      <c r="B29" s="23">
        <v>0.1</v>
      </c>
      <c r="C29" s="23">
        <v>0.1</v>
      </c>
      <c r="D29" s="23">
        <v>0.1</v>
      </c>
      <c r="E29" s="23">
        <v>0.1</v>
      </c>
      <c r="F29" s="23">
        <v>0.1</v>
      </c>
      <c r="G29" s="23">
        <v>0.1</v>
      </c>
      <c r="H29" s="23">
        <v>0.1</v>
      </c>
      <c r="I29" s="23">
        <v>0.1</v>
      </c>
      <c r="J29" s="23">
        <v>0.1</v>
      </c>
      <c r="K29" s="23">
        <v>0.1</v>
      </c>
      <c r="L29" s="23">
        <v>0.1</v>
      </c>
      <c r="M29" s="23">
        <v>0.1</v>
      </c>
    </row>
    <row r="30" spans="1:14" x14ac:dyDescent="0.3">
      <c r="A30" s="1" t="s">
        <v>31</v>
      </c>
      <c r="B30" s="20">
        <f>B28-B29*B28</f>
        <v>52.875</v>
      </c>
      <c r="C30" s="20">
        <f t="shared" ref="C30:M30" si="5">C28-C29*C28</f>
        <v>88.875</v>
      </c>
      <c r="D30" s="20">
        <f t="shared" si="5"/>
        <v>61.65</v>
      </c>
      <c r="E30" s="20">
        <f t="shared" si="5"/>
        <v>195.07499999999999</v>
      </c>
      <c r="F30" s="20">
        <f t="shared" si="5"/>
        <v>236.7</v>
      </c>
      <c r="G30" s="20">
        <f t="shared" si="5"/>
        <v>243</v>
      </c>
      <c r="H30" s="20">
        <f t="shared" si="5"/>
        <v>247.95</v>
      </c>
      <c r="I30" s="20">
        <f t="shared" si="5"/>
        <v>279.67500000000001</v>
      </c>
      <c r="J30" s="20">
        <f t="shared" si="5"/>
        <v>308.92500000000001</v>
      </c>
      <c r="K30" s="20">
        <f t="shared" si="5"/>
        <v>498.6</v>
      </c>
      <c r="L30" s="20">
        <f t="shared" si="5"/>
        <v>559.79999999999995</v>
      </c>
      <c r="M30" s="20">
        <f t="shared" si="5"/>
        <v>553.5</v>
      </c>
    </row>
    <row r="33" spans="2:17" ht="17.399999999999999" x14ac:dyDescent="0.3">
      <c r="B33" s="6" t="s">
        <v>33</v>
      </c>
      <c r="C33" s="7"/>
      <c r="D33" s="7"/>
      <c r="E33" s="7"/>
      <c r="F33" s="7"/>
      <c r="G33" s="7"/>
      <c r="H33" s="7"/>
      <c r="I33" s="7"/>
      <c r="J33" s="7"/>
      <c r="K33" s="7"/>
      <c r="L33" s="7"/>
      <c r="M33" s="7"/>
      <c r="N33" s="7"/>
      <c r="O33" s="7"/>
      <c r="P33" s="7"/>
      <c r="Q33" s="7"/>
    </row>
    <row r="34" spans="2:17" x14ac:dyDescent="0.3">
      <c r="B34" s="8"/>
      <c r="C34" s="7"/>
      <c r="D34" s="7"/>
      <c r="E34" s="7"/>
      <c r="F34" s="7"/>
      <c r="G34" s="7"/>
      <c r="H34" s="7"/>
      <c r="I34" s="7"/>
      <c r="J34" s="7"/>
      <c r="K34" s="7"/>
      <c r="L34" s="7"/>
      <c r="M34" s="7"/>
      <c r="N34" s="7"/>
      <c r="O34" s="7"/>
      <c r="P34" s="7"/>
      <c r="Q34" s="7"/>
    </row>
    <row r="35" spans="2:17" x14ac:dyDescent="0.3">
      <c r="B35" s="8" t="s">
        <v>34</v>
      </c>
      <c r="C35" s="7"/>
      <c r="D35" s="7"/>
      <c r="E35" s="7"/>
      <c r="F35" s="7"/>
      <c r="G35" s="7"/>
      <c r="H35" s="7"/>
      <c r="I35" s="7"/>
      <c r="J35" s="7"/>
      <c r="K35" s="7"/>
      <c r="L35" s="7"/>
      <c r="M35" s="7"/>
      <c r="N35" s="7"/>
      <c r="O35" s="7"/>
      <c r="P35" s="7"/>
      <c r="Q35" s="7"/>
    </row>
    <row r="36" spans="2:17" x14ac:dyDescent="0.3">
      <c r="B36" s="9"/>
      <c r="C36" s="7"/>
      <c r="D36" s="7"/>
      <c r="E36" s="7"/>
      <c r="F36" s="7"/>
      <c r="G36" s="7"/>
      <c r="H36" s="7"/>
      <c r="I36" s="7"/>
      <c r="J36" s="7"/>
      <c r="K36" s="7"/>
      <c r="L36" s="7"/>
      <c r="M36" s="7"/>
      <c r="N36" s="7"/>
      <c r="O36" s="7"/>
      <c r="P36" s="7"/>
      <c r="Q36" s="7"/>
    </row>
    <row r="37" spans="2:17" x14ac:dyDescent="0.3">
      <c r="B37" s="10" t="s">
        <v>37</v>
      </c>
      <c r="C37" s="7"/>
      <c r="D37" s="7"/>
      <c r="E37" s="7"/>
      <c r="F37" s="7"/>
      <c r="G37" s="7"/>
      <c r="H37" s="7"/>
      <c r="I37" s="7"/>
      <c r="J37" s="7"/>
      <c r="K37" s="7"/>
      <c r="L37" s="7"/>
      <c r="M37" s="7"/>
      <c r="N37" s="7"/>
      <c r="O37" s="7"/>
      <c r="P37" s="7"/>
      <c r="Q37" s="7"/>
    </row>
    <row r="38" spans="2:17" x14ac:dyDescent="0.3">
      <c r="B38" s="10" t="s">
        <v>32</v>
      </c>
      <c r="C38" s="7"/>
      <c r="D38" s="7"/>
      <c r="E38" s="7"/>
      <c r="F38" s="7"/>
      <c r="G38" s="7"/>
      <c r="H38" s="7"/>
      <c r="I38" s="7"/>
      <c r="J38" s="7"/>
      <c r="K38" s="7"/>
      <c r="L38" s="7"/>
      <c r="M38" s="7"/>
      <c r="N38" s="7"/>
      <c r="O38" s="7"/>
      <c r="P38" s="7"/>
      <c r="Q38" s="7"/>
    </row>
    <row r="39" spans="2:17" x14ac:dyDescent="0.3">
      <c r="B39" s="10" t="s">
        <v>39</v>
      </c>
      <c r="C39" s="7"/>
      <c r="D39" s="7"/>
      <c r="E39" s="7"/>
      <c r="F39" s="7"/>
      <c r="G39" s="7"/>
      <c r="H39" s="7"/>
      <c r="I39" s="7"/>
      <c r="J39" s="7"/>
      <c r="K39" s="7"/>
      <c r="L39" s="7"/>
      <c r="M39" s="7"/>
      <c r="N39" s="7"/>
      <c r="O39" s="7"/>
      <c r="P39" s="7"/>
      <c r="Q39" s="7"/>
    </row>
    <row r="40" spans="2:17" x14ac:dyDescent="0.3">
      <c r="B40" s="10" t="s">
        <v>40</v>
      </c>
      <c r="C40" s="7"/>
      <c r="D40" s="7"/>
      <c r="E40" s="7"/>
      <c r="F40" s="7"/>
      <c r="G40" s="7"/>
      <c r="H40" s="7"/>
      <c r="I40" s="7"/>
      <c r="J40" s="7"/>
      <c r="K40" s="7"/>
      <c r="L40" s="7"/>
      <c r="M40" s="7"/>
      <c r="N40" s="7"/>
      <c r="O40" s="7"/>
      <c r="P40" s="7"/>
      <c r="Q40" s="7"/>
    </row>
    <row r="41" spans="2:17" x14ac:dyDescent="0.3">
      <c r="B41" s="10" t="s">
        <v>35</v>
      </c>
      <c r="C41" s="7"/>
      <c r="D41" s="7"/>
      <c r="E41" s="7"/>
      <c r="F41" s="7"/>
      <c r="G41" s="7"/>
      <c r="H41" s="7"/>
      <c r="I41" s="7"/>
      <c r="J41" s="7"/>
      <c r="K41" s="7"/>
      <c r="L41" s="7"/>
      <c r="M41" s="7"/>
      <c r="N41" s="7"/>
      <c r="O41" s="7"/>
      <c r="P41" s="7"/>
      <c r="Q41" s="7"/>
    </row>
    <row r="42" spans="2:17" ht="17.399999999999999" x14ac:dyDescent="0.3">
      <c r="B42" s="6"/>
      <c r="C42" s="7"/>
      <c r="D42" s="7"/>
      <c r="E42" s="7"/>
      <c r="F42" s="7"/>
      <c r="G42" s="7"/>
      <c r="H42" s="7"/>
      <c r="I42" s="7"/>
      <c r="J42" s="7"/>
      <c r="K42" s="7"/>
      <c r="L42" s="7"/>
      <c r="M42" s="7"/>
      <c r="N42" s="7"/>
      <c r="O42" s="7"/>
      <c r="P42" s="7"/>
      <c r="Q42" s="7"/>
    </row>
    <row r="43" spans="2:17" ht="17.399999999999999" x14ac:dyDescent="0.3">
      <c r="B43" s="6" t="s">
        <v>36</v>
      </c>
      <c r="C43" s="7"/>
      <c r="D43" s="7"/>
      <c r="E43" s="7"/>
      <c r="F43" s="7"/>
      <c r="G43" s="7"/>
      <c r="H43" s="7"/>
      <c r="I43" s="7"/>
      <c r="J43" s="7"/>
      <c r="K43" s="7"/>
      <c r="L43" s="7"/>
      <c r="M43" s="7"/>
      <c r="N43" s="7"/>
      <c r="O43" s="7"/>
      <c r="P43" s="7"/>
      <c r="Q43" s="7"/>
    </row>
  </sheetData>
  <mergeCells count="1">
    <mergeCell ref="A24:C24"/>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Q43"/>
  <sheetViews>
    <sheetView topLeftCell="A5" zoomScale="64" workbookViewId="0">
      <selection activeCell="P8" sqref="P8:Q11"/>
    </sheetView>
  </sheetViews>
  <sheetFormatPr defaultColWidth="11.19921875" defaultRowHeight="15.6" x14ac:dyDescent="0.3"/>
  <cols>
    <col min="1" max="1" width="26.296875" bestFit="1" customWidth="1"/>
    <col min="14" max="14" width="12" bestFit="1" customWidth="1"/>
  </cols>
  <sheetData>
    <row r="1" spans="1:17" x14ac:dyDescent="0.3">
      <c r="A1" t="s">
        <v>0</v>
      </c>
    </row>
    <row r="2" spans="1:17" x14ac:dyDescent="0.3">
      <c r="B2" t="s">
        <v>3</v>
      </c>
      <c r="C2" t="s">
        <v>4</v>
      </c>
      <c r="D2" t="s">
        <v>5</v>
      </c>
      <c r="E2" t="s">
        <v>6</v>
      </c>
      <c r="F2" t="s">
        <v>7</v>
      </c>
      <c r="G2" t="s">
        <v>8</v>
      </c>
      <c r="H2" t="s">
        <v>9</v>
      </c>
      <c r="I2" t="s">
        <v>10</v>
      </c>
      <c r="J2" t="s">
        <v>11</v>
      </c>
      <c r="K2" t="s">
        <v>12</v>
      </c>
      <c r="L2" t="s">
        <v>13</v>
      </c>
      <c r="M2" t="s">
        <v>14</v>
      </c>
      <c r="N2" t="s">
        <v>15</v>
      </c>
    </row>
    <row r="3" spans="1:17" x14ac:dyDescent="0.3">
      <c r="A3" t="s">
        <v>87</v>
      </c>
      <c r="B3" s="21">
        <v>5</v>
      </c>
      <c r="C3" s="21">
        <v>6</v>
      </c>
      <c r="D3" s="21">
        <v>7</v>
      </c>
      <c r="E3" s="21">
        <v>8</v>
      </c>
      <c r="F3" s="21">
        <v>8</v>
      </c>
      <c r="G3" s="21">
        <v>10</v>
      </c>
      <c r="H3" s="21">
        <v>11</v>
      </c>
      <c r="I3" s="21">
        <v>12</v>
      </c>
      <c r="J3" s="21">
        <v>15</v>
      </c>
      <c r="K3" s="21">
        <v>13</v>
      </c>
      <c r="L3" s="21">
        <v>17</v>
      </c>
      <c r="M3" s="21">
        <v>15</v>
      </c>
    </row>
    <row r="4" spans="1:17" x14ac:dyDescent="0.3">
      <c r="A4" t="s">
        <v>88</v>
      </c>
      <c r="B4" s="21">
        <v>4</v>
      </c>
      <c r="C4" s="21">
        <v>3</v>
      </c>
      <c r="D4" s="21">
        <v>6</v>
      </c>
      <c r="E4" s="21">
        <v>10</v>
      </c>
      <c r="F4" s="21">
        <v>9</v>
      </c>
      <c r="G4" s="21">
        <v>9</v>
      </c>
      <c r="H4" s="21">
        <v>9</v>
      </c>
      <c r="I4" s="21">
        <v>10</v>
      </c>
      <c r="J4" s="21">
        <v>11</v>
      </c>
      <c r="K4" s="21">
        <v>12</v>
      </c>
      <c r="L4" s="21">
        <v>15</v>
      </c>
      <c r="M4" s="21">
        <v>17</v>
      </c>
    </row>
    <row r="5" spans="1:17" x14ac:dyDescent="0.3">
      <c r="A5" t="s">
        <v>82</v>
      </c>
      <c r="B5" s="21">
        <v>10</v>
      </c>
      <c r="C5" s="21">
        <v>5</v>
      </c>
      <c r="D5" s="21">
        <v>8</v>
      </c>
      <c r="E5" s="21">
        <v>9</v>
      </c>
      <c r="F5" s="21">
        <v>10</v>
      </c>
      <c r="G5" s="21">
        <v>11</v>
      </c>
      <c r="H5" s="21">
        <v>10</v>
      </c>
      <c r="I5" s="21">
        <v>11</v>
      </c>
      <c r="J5" s="21">
        <v>14</v>
      </c>
      <c r="K5" s="21">
        <v>15</v>
      </c>
      <c r="L5" s="21">
        <v>15</v>
      </c>
      <c r="M5" s="21">
        <v>17</v>
      </c>
    </row>
    <row r="6" spans="1:17" x14ac:dyDescent="0.3">
      <c r="A6" t="s">
        <v>83</v>
      </c>
      <c r="B6" s="21">
        <v>12</v>
      </c>
      <c r="C6" s="21">
        <v>12</v>
      </c>
      <c r="D6" s="21">
        <v>15</v>
      </c>
      <c r="E6" s="21">
        <v>11</v>
      </c>
      <c r="F6" s="21">
        <v>15</v>
      </c>
      <c r="G6" s="21">
        <v>15</v>
      </c>
      <c r="H6" s="21">
        <v>15</v>
      </c>
      <c r="I6" s="21">
        <v>15</v>
      </c>
      <c r="J6" s="21">
        <v>15</v>
      </c>
      <c r="K6" s="21">
        <v>15</v>
      </c>
      <c r="L6" s="21">
        <v>15</v>
      </c>
      <c r="M6" s="21">
        <v>18</v>
      </c>
    </row>
    <row r="7" spans="1:17" x14ac:dyDescent="0.3">
      <c r="A7" s="1" t="s">
        <v>2</v>
      </c>
      <c r="B7" s="20"/>
      <c r="C7" s="20"/>
      <c r="D7" s="20"/>
      <c r="E7" s="20"/>
      <c r="F7" s="20"/>
      <c r="G7" s="20"/>
      <c r="H7" s="20"/>
      <c r="I7" s="20"/>
      <c r="J7" s="20"/>
      <c r="K7" s="20"/>
      <c r="L7" s="20"/>
      <c r="M7" s="20"/>
    </row>
    <row r="8" spans="1:17" x14ac:dyDescent="0.3">
      <c r="A8" t="s">
        <v>89</v>
      </c>
      <c r="B8" s="20">
        <f>B3*Q8</f>
        <v>125</v>
      </c>
      <c r="C8" s="20">
        <f>C3*Q8</f>
        <v>150</v>
      </c>
      <c r="D8" s="20">
        <f>D3*Q8</f>
        <v>175</v>
      </c>
      <c r="E8" s="20">
        <f>E3*Q8</f>
        <v>200</v>
      </c>
      <c r="F8" s="20">
        <f>F3*Q8</f>
        <v>200</v>
      </c>
      <c r="G8" s="20">
        <f>G3*Q8</f>
        <v>250</v>
      </c>
      <c r="H8" s="20">
        <f>H3*Q8</f>
        <v>275</v>
      </c>
      <c r="I8" s="20">
        <f>I3*Q8</f>
        <v>300</v>
      </c>
      <c r="J8" s="20">
        <f>J3*Q8</f>
        <v>375</v>
      </c>
      <c r="K8" s="20">
        <f>K3*Q8</f>
        <v>325</v>
      </c>
      <c r="L8" s="20">
        <f>L3*Q8</f>
        <v>425</v>
      </c>
      <c r="M8" s="20">
        <f>M3*Q8</f>
        <v>375</v>
      </c>
      <c r="P8" s="56" t="s">
        <v>91</v>
      </c>
      <c r="Q8" s="57">
        <v>25</v>
      </c>
    </row>
    <row r="9" spans="1:17" x14ac:dyDescent="0.3">
      <c r="A9" t="s">
        <v>90</v>
      </c>
      <c r="B9" s="20">
        <f>B4*Q9</f>
        <v>140</v>
      </c>
      <c r="C9" s="20">
        <f>C4*Q9</f>
        <v>105</v>
      </c>
      <c r="D9" s="20">
        <f>D4*Q10</f>
        <v>18</v>
      </c>
      <c r="E9" s="20">
        <f>E4*Q9</f>
        <v>350</v>
      </c>
      <c r="F9" s="20">
        <f>F4*Q9</f>
        <v>315</v>
      </c>
      <c r="G9" s="20">
        <f>G4*Q9</f>
        <v>315</v>
      </c>
      <c r="H9" s="20">
        <f>H4*Q9</f>
        <v>315</v>
      </c>
      <c r="I9" s="20">
        <f>I4*Q9</f>
        <v>350</v>
      </c>
      <c r="J9" s="20">
        <f>J4*Q9</f>
        <v>385</v>
      </c>
      <c r="K9" s="20">
        <f>K4*Q9</f>
        <v>420</v>
      </c>
      <c r="L9" s="20">
        <f>L4*Q9</f>
        <v>525</v>
      </c>
      <c r="M9" s="20">
        <f>M4*Q9</f>
        <v>595</v>
      </c>
      <c r="P9" s="56" t="s">
        <v>86</v>
      </c>
      <c r="Q9" s="57">
        <v>35</v>
      </c>
    </row>
    <row r="10" spans="1:17" x14ac:dyDescent="0.3">
      <c r="A10" t="s">
        <v>61</v>
      </c>
      <c r="B10" s="20">
        <f>B5*Q10</f>
        <v>30</v>
      </c>
      <c r="C10" s="20">
        <f>C5*Q10</f>
        <v>15</v>
      </c>
      <c r="D10" s="20">
        <f>D5*Q10</f>
        <v>24</v>
      </c>
      <c r="E10" s="20">
        <f>E5*Q10</f>
        <v>27</v>
      </c>
      <c r="F10" s="20">
        <f>F5*Q10</f>
        <v>30</v>
      </c>
      <c r="G10" s="20">
        <f>G5*Q10</f>
        <v>33</v>
      </c>
      <c r="H10" s="20">
        <f>H5*Q10</f>
        <v>30</v>
      </c>
      <c r="I10" s="20">
        <f>I5*Q10</f>
        <v>33</v>
      </c>
      <c r="J10" s="20">
        <f>J5*Q10</f>
        <v>42</v>
      </c>
      <c r="K10" s="20">
        <f>K5*Q10</f>
        <v>45</v>
      </c>
      <c r="L10" s="20">
        <f>L5*Q10</f>
        <v>45</v>
      </c>
      <c r="M10" s="20">
        <f>M5*Q10</f>
        <v>51</v>
      </c>
      <c r="P10" s="56" t="s">
        <v>84</v>
      </c>
      <c r="Q10" s="57">
        <v>3</v>
      </c>
    </row>
    <row r="11" spans="1:17" x14ac:dyDescent="0.3">
      <c r="A11" t="s">
        <v>78</v>
      </c>
      <c r="B11" s="20">
        <f>B6*Q11</f>
        <v>48</v>
      </c>
      <c r="C11" s="20">
        <f>C6*Q11</f>
        <v>48</v>
      </c>
      <c r="D11" s="20">
        <f>D6*Q11</f>
        <v>60</v>
      </c>
      <c r="E11" s="20">
        <f>E6*Q11</f>
        <v>44</v>
      </c>
      <c r="F11" s="20">
        <f>F6*Q11</f>
        <v>60</v>
      </c>
      <c r="G11" s="20">
        <f>G6*Q11</f>
        <v>60</v>
      </c>
      <c r="H11" s="20">
        <f>H6*Q11</f>
        <v>60</v>
      </c>
      <c r="I11" s="20">
        <f>I6*Q11</f>
        <v>60</v>
      </c>
      <c r="J11" s="20">
        <f>J6*Q11</f>
        <v>60</v>
      </c>
      <c r="K11" s="20">
        <f>K6*Q11</f>
        <v>60</v>
      </c>
      <c r="L11" s="20">
        <f>L6*Q11</f>
        <v>60</v>
      </c>
      <c r="M11" s="20">
        <f>M6*Q11</f>
        <v>72</v>
      </c>
      <c r="P11" s="56" t="s">
        <v>85</v>
      </c>
      <c r="Q11" s="57">
        <v>4</v>
      </c>
    </row>
    <row r="12" spans="1:17" x14ac:dyDescent="0.3">
      <c r="A12" s="1" t="s">
        <v>42</v>
      </c>
      <c r="B12" s="20">
        <f>(B8+B9+B10+B11)</f>
        <v>343</v>
      </c>
      <c r="C12" s="20">
        <f>(C8+C9+C10+C11)</f>
        <v>318</v>
      </c>
      <c r="D12" s="20">
        <f>(D8+D9+D10+D11)</f>
        <v>277</v>
      </c>
      <c r="E12" s="20">
        <f>(E8+E9+E10+E11)</f>
        <v>621</v>
      </c>
      <c r="F12" s="20">
        <f t="shared" ref="F12:M12" si="0">F8+F9+F10+F11</f>
        <v>605</v>
      </c>
      <c r="G12" s="20">
        <f t="shared" si="0"/>
        <v>658</v>
      </c>
      <c r="H12" s="20">
        <f t="shared" si="0"/>
        <v>680</v>
      </c>
      <c r="I12" s="20">
        <f t="shared" si="0"/>
        <v>743</v>
      </c>
      <c r="J12" s="20">
        <f t="shared" si="0"/>
        <v>862</v>
      </c>
      <c r="K12" s="20">
        <f t="shared" si="0"/>
        <v>850</v>
      </c>
      <c r="L12" s="20">
        <f t="shared" si="0"/>
        <v>1055</v>
      </c>
      <c r="M12" s="20">
        <f t="shared" si="0"/>
        <v>1093</v>
      </c>
    </row>
    <row r="13" spans="1:17" x14ac:dyDescent="0.3">
      <c r="A13" s="1" t="s">
        <v>38</v>
      </c>
      <c r="B13" s="20">
        <f>(B12*11%)</f>
        <v>37.729999999999997</v>
      </c>
      <c r="C13" s="20">
        <f t="shared" ref="C13:M13" si="1">(C12*11%)</f>
        <v>34.979999999999997</v>
      </c>
      <c r="D13" s="20">
        <f t="shared" si="1"/>
        <v>30.47</v>
      </c>
      <c r="E13" s="20">
        <f t="shared" si="1"/>
        <v>68.31</v>
      </c>
      <c r="F13" s="20">
        <f t="shared" si="1"/>
        <v>66.55</v>
      </c>
      <c r="G13" s="20">
        <f t="shared" si="1"/>
        <v>72.38</v>
      </c>
      <c r="H13" s="20">
        <f t="shared" si="1"/>
        <v>74.8</v>
      </c>
      <c r="I13" s="20">
        <f t="shared" si="1"/>
        <v>81.73</v>
      </c>
      <c r="J13" s="20">
        <f t="shared" si="1"/>
        <v>94.820000000000007</v>
      </c>
      <c r="K13" s="20">
        <f t="shared" si="1"/>
        <v>93.5</v>
      </c>
      <c r="L13" s="20">
        <f t="shared" si="1"/>
        <v>116.05</v>
      </c>
      <c r="M13" s="20">
        <f t="shared" si="1"/>
        <v>120.23</v>
      </c>
    </row>
    <row r="15" spans="1:17" x14ac:dyDescent="0.3">
      <c r="A15" s="1" t="s">
        <v>43</v>
      </c>
      <c r="B15" s="20">
        <f t="shared" ref="B15:J15" si="2">B12-B13</f>
        <v>305.27</v>
      </c>
      <c r="C15" s="20">
        <f t="shared" si="2"/>
        <v>283.02</v>
      </c>
      <c r="D15" s="20">
        <f t="shared" si="2"/>
        <v>246.53</v>
      </c>
      <c r="E15" s="20">
        <f t="shared" si="2"/>
        <v>552.69000000000005</v>
      </c>
      <c r="F15" s="20">
        <f t="shared" si="2"/>
        <v>538.45000000000005</v>
      </c>
      <c r="G15" s="20">
        <f t="shared" si="2"/>
        <v>585.62</v>
      </c>
      <c r="H15" s="20">
        <f t="shared" si="2"/>
        <v>605.20000000000005</v>
      </c>
      <c r="I15" s="20">
        <f t="shared" si="2"/>
        <v>661.27</v>
      </c>
      <c r="J15" s="20">
        <f t="shared" si="2"/>
        <v>767.18</v>
      </c>
      <c r="K15" s="20">
        <f>K12-K16</f>
        <v>850</v>
      </c>
      <c r="L15" s="20">
        <f>L12-L16</f>
        <v>1055</v>
      </c>
      <c r="M15" s="20">
        <f>M12-M16</f>
        <v>1093</v>
      </c>
      <c r="N15" s="20">
        <f>SUM(B15:M15)</f>
        <v>7543.23</v>
      </c>
    </row>
    <row r="17" spans="1:13" x14ac:dyDescent="0.3">
      <c r="A17" s="1" t="s">
        <v>94</v>
      </c>
    </row>
    <row r="18" spans="1:13" x14ac:dyDescent="0.3">
      <c r="A18" t="s">
        <v>93</v>
      </c>
      <c r="B18" s="20">
        <v>10</v>
      </c>
      <c r="C18" s="20">
        <v>12</v>
      </c>
      <c r="D18" s="20">
        <v>13</v>
      </c>
      <c r="E18" s="20">
        <v>10</v>
      </c>
      <c r="F18" s="20">
        <v>15</v>
      </c>
      <c r="G18" s="20">
        <v>15</v>
      </c>
      <c r="H18" s="20">
        <v>12</v>
      </c>
      <c r="I18" s="20">
        <v>13</v>
      </c>
      <c r="J18" s="20">
        <v>12</v>
      </c>
      <c r="K18" s="20">
        <v>15</v>
      </c>
      <c r="L18" s="20">
        <v>13</v>
      </c>
      <c r="M18" s="20">
        <v>12</v>
      </c>
    </row>
    <row r="19" spans="1:13" x14ac:dyDescent="0.3">
      <c r="A19" t="s">
        <v>79</v>
      </c>
      <c r="B19" s="20">
        <v>34</v>
      </c>
      <c r="C19" s="20">
        <v>34</v>
      </c>
      <c r="D19" s="20">
        <v>27</v>
      </c>
      <c r="E19" s="20">
        <v>30</v>
      </c>
      <c r="F19" s="20">
        <v>38</v>
      </c>
      <c r="G19" s="20">
        <v>39</v>
      </c>
      <c r="H19" s="20">
        <v>37</v>
      </c>
      <c r="I19" s="20">
        <v>42</v>
      </c>
      <c r="J19" s="20">
        <v>47</v>
      </c>
      <c r="K19" s="20">
        <v>50</v>
      </c>
      <c r="L19" s="20">
        <v>50</v>
      </c>
      <c r="M19" s="20">
        <v>52</v>
      </c>
    </row>
    <row r="20" spans="1:13" x14ac:dyDescent="0.3">
      <c r="A20" t="s">
        <v>80</v>
      </c>
      <c r="B20" s="20">
        <v>20</v>
      </c>
      <c r="C20" s="20">
        <v>22</v>
      </c>
      <c r="D20" s="20">
        <v>18</v>
      </c>
      <c r="E20" s="20">
        <v>20</v>
      </c>
      <c r="F20" s="20">
        <v>25</v>
      </c>
      <c r="G20" s="20">
        <v>30</v>
      </c>
      <c r="H20" s="20">
        <v>27</v>
      </c>
      <c r="I20" s="20">
        <v>32</v>
      </c>
      <c r="J20" s="20">
        <v>38</v>
      </c>
      <c r="K20" s="20">
        <v>43</v>
      </c>
      <c r="L20" s="20">
        <v>50</v>
      </c>
      <c r="M20" s="20">
        <v>52</v>
      </c>
    </row>
    <row r="21" spans="1:13" x14ac:dyDescent="0.3">
      <c r="A21" t="s">
        <v>81</v>
      </c>
      <c r="B21" s="20">
        <v>22</v>
      </c>
      <c r="C21" s="20">
        <v>22</v>
      </c>
      <c r="D21" s="20">
        <v>18</v>
      </c>
      <c r="E21" s="22">
        <v>20</v>
      </c>
      <c r="F21" s="20">
        <v>25</v>
      </c>
      <c r="G21" s="20">
        <v>30</v>
      </c>
      <c r="H21" s="20">
        <v>32</v>
      </c>
      <c r="I21" s="20">
        <v>34</v>
      </c>
      <c r="J21" s="20">
        <v>36</v>
      </c>
      <c r="K21" s="20">
        <v>40</v>
      </c>
      <c r="L21" s="20">
        <v>50</v>
      </c>
      <c r="M21" s="20">
        <v>52</v>
      </c>
    </row>
    <row r="22" spans="1:13" x14ac:dyDescent="0.3">
      <c r="A22" t="s">
        <v>28</v>
      </c>
      <c r="B22" s="20">
        <v>22</v>
      </c>
      <c r="C22" s="20">
        <v>23</v>
      </c>
      <c r="D22" s="20">
        <v>19</v>
      </c>
      <c r="E22" s="20">
        <v>16</v>
      </c>
      <c r="F22" s="20">
        <v>27</v>
      </c>
      <c r="G22" s="20">
        <v>30</v>
      </c>
      <c r="H22" s="20">
        <v>26</v>
      </c>
      <c r="I22" s="20">
        <v>32</v>
      </c>
      <c r="J22" s="20">
        <v>36</v>
      </c>
      <c r="K22" s="20">
        <v>40</v>
      </c>
      <c r="L22" s="20">
        <v>52</v>
      </c>
      <c r="M22" s="20">
        <v>54</v>
      </c>
    </row>
    <row r="23" spans="1:13" x14ac:dyDescent="0.3">
      <c r="A23" s="1" t="s">
        <v>92</v>
      </c>
      <c r="B23" s="20">
        <f>SUM(B18:B22)</f>
        <v>108</v>
      </c>
      <c r="C23" s="20">
        <f>SUM(C18:C22)</f>
        <v>113</v>
      </c>
      <c r="D23" s="20">
        <f>SUM(D18:D22)</f>
        <v>95</v>
      </c>
      <c r="E23" s="20">
        <f>SUM(E18:E22)</f>
        <v>96</v>
      </c>
      <c r="F23" s="20">
        <f>SUM(F18:F22)</f>
        <v>130</v>
      </c>
      <c r="G23" s="20">
        <f t="shared" ref="G23:M23" si="3">SUM(G18:G22)</f>
        <v>144</v>
      </c>
      <c r="H23" s="20">
        <f t="shared" si="3"/>
        <v>134</v>
      </c>
      <c r="I23" s="20">
        <f t="shared" si="3"/>
        <v>153</v>
      </c>
      <c r="J23" s="20">
        <f t="shared" si="3"/>
        <v>169</v>
      </c>
      <c r="K23" s="20">
        <f t="shared" si="3"/>
        <v>188</v>
      </c>
      <c r="L23" s="20">
        <f t="shared" si="3"/>
        <v>215</v>
      </c>
      <c r="M23" s="20">
        <f t="shared" si="3"/>
        <v>222</v>
      </c>
    </row>
    <row r="24" spans="1:13" ht="15" customHeight="1" x14ac:dyDescent="0.3">
      <c r="A24" s="52" t="s">
        <v>29</v>
      </c>
      <c r="B24" s="52"/>
      <c r="C24" s="52"/>
    </row>
    <row r="25" spans="1:13" ht="15" customHeight="1" x14ac:dyDescent="0.3">
      <c r="A25" s="5"/>
      <c r="B25" s="5"/>
      <c r="C25" s="5"/>
    </row>
    <row r="26" spans="1:13" x14ac:dyDescent="0.3">
      <c r="A26" s="1"/>
    </row>
    <row r="27" spans="1:13" x14ac:dyDescent="0.3">
      <c r="A27" s="1"/>
    </row>
    <row r="28" spans="1:13" x14ac:dyDescent="0.3">
      <c r="A28" s="1" t="s">
        <v>41</v>
      </c>
      <c r="B28" s="20">
        <f>B15-B23</f>
        <v>197.26999999999998</v>
      </c>
      <c r="C28" s="20">
        <f t="shared" ref="C28:M28" si="4">C15-C23</f>
        <v>170.01999999999998</v>
      </c>
      <c r="D28" s="20">
        <f t="shared" si="4"/>
        <v>151.53</v>
      </c>
      <c r="E28" s="20">
        <f t="shared" si="4"/>
        <v>456.69000000000005</v>
      </c>
      <c r="F28" s="20">
        <f t="shared" si="4"/>
        <v>408.45000000000005</v>
      </c>
      <c r="G28" s="20">
        <f t="shared" si="4"/>
        <v>441.62</v>
      </c>
      <c r="H28" s="20">
        <f t="shared" si="4"/>
        <v>471.20000000000005</v>
      </c>
      <c r="I28" s="20">
        <f t="shared" si="4"/>
        <v>508.27</v>
      </c>
      <c r="J28" s="20">
        <f t="shared" si="4"/>
        <v>598.17999999999995</v>
      </c>
      <c r="K28" s="20">
        <f t="shared" si="4"/>
        <v>662</v>
      </c>
      <c r="L28" s="20">
        <f t="shared" si="4"/>
        <v>840</v>
      </c>
      <c r="M28" s="20">
        <f t="shared" si="4"/>
        <v>871</v>
      </c>
    </row>
    <row r="29" spans="1:13" x14ac:dyDescent="0.3">
      <c r="A29" t="s">
        <v>30</v>
      </c>
      <c r="B29" s="23">
        <v>0.1</v>
      </c>
      <c r="C29" s="23">
        <v>0.1</v>
      </c>
      <c r="D29" s="23">
        <v>0.1</v>
      </c>
      <c r="E29" s="23">
        <v>0.1</v>
      </c>
      <c r="F29" s="23">
        <v>0.1</v>
      </c>
      <c r="G29" s="23">
        <v>0.1</v>
      </c>
      <c r="H29" s="23">
        <v>0.1</v>
      </c>
      <c r="I29" s="23">
        <v>0.1</v>
      </c>
      <c r="J29" s="23">
        <v>0.1</v>
      </c>
      <c r="K29" s="23">
        <v>0.1</v>
      </c>
      <c r="L29" s="23">
        <v>0.1</v>
      </c>
      <c r="M29" s="23">
        <v>0.1</v>
      </c>
    </row>
    <row r="30" spans="1:13" x14ac:dyDescent="0.3">
      <c r="A30" s="1" t="s">
        <v>31</v>
      </c>
      <c r="B30" s="20">
        <f>B28-B29*B28</f>
        <v>177.54299999999998</v>
      </c>
      <c r="C30" s="20">
        <f t="shared" ref="C30:M30" si="5">C28-C29*C28</f>
        <v>153.01799999999997</v>
      </c>
      <c r="D30" s="20">
        <f t="shared" si="5"/>
        <v>136.37700000000001</v>
      </c>
      <c r="E30" s="20">
        <f t="shared" si="5"/>
        <v>411.02100000000007</v>
      </c>
      <c r="F30" s="20">
        <f t="shared" si="5"/>
        <v>367.60500000000002</v>
      </c>
      <c r="G30" s="20">
        <f t="shared" si="5"/>
        <v>397.45799999999997</v>
      </c>
      <c r="H30" s="20">
        <f t="shared" si="5"/>
        <v>424.08000000000004</v>
      </c>
      <c r="I30" s="20">
        <f t="shared" si="5"/>
        <v>457.44299999999998</v>
      </c>
      <c r="J30" s="20">
        <f t="shared" si="5"/>
        <v>538.36199999999997</v>
      </c>
      <c r="K30" s="20">
        <f t="shared" si="5"/>
        <v>595.79999999999995</v>
      </c>
      <c r="L30" s="20">
        <f t="shared" si="5"/>
        <v>756</v>
      </c>
      <c r="M30" s="20">
        <f t="shared" si="5"/>
        <v>783.9</v>
      </c>
    </row>
    <row r="33" spans="2:17" ht="17.399999999999999" x14ac:dyDescent="0.3">
      <c r="B33" s="6" t="s">
        <v>33</v>
      </c>
      <c r="C33" s="7"/>
      <c r="D33" s="7"/>
      <c r="E33" s="7"/>
      <c r="F33" s="7"/>
      <c r="G33" s="7"/>
      <c r="H33" s="7"/>
      <c r="I33" s="7"/>
      <c r="J33" s="7"/>
      <c r="K33" s="7"/>
      <c r="L33" s="7"/>
      <c r="M33" s="7"/>
      <c r="N33" s="7"/>
      <c r="O33" s="7"/>
      <c r="P33" s="7"/>
      <c r="Q33" s="7"/>
    </row>
    <row r="34" spans="2:17" x14ac:dyDescent="0.3">
      <c r="B34" s="8"/>
      <c r="C34" s="7"/>
      <c r="D34" s="7"/>
      <c r="E34" s="7"/>
      <c r="F34" s="7"/>
      <c r="G34" s="7"/>
      <c r="H34" s="7"/>
      <c r="I34" s="7"/>
      <c r="J34" s="7"/>
      <c r="K34" s="7"/>
      <c r="L34" s="7"/>
      <c r="M34" s="7"/>
      <c r="N34" s="7"/>
      <c r="O34" s="7"/>
      <c r="P34" s="7"/>
      <c r="Q34" s="7"/>
    </row>
    <row r="35" spans="2:17" x14ac:dyDescent="0.3">
      <c r="B35" s="8" t="s">
        <v>34</v>
      </c>
      <c r="C35" s="7"/>
      <c r="D35" s="7"/>
      <c r="E35" s="7"/>
      <c r="F35" s="7"/>
      <c r="G35" s="7"/>
      <c r="H35" s="7"/>
      <c r="I35" s="7"/>
      <c r="J35" s="7"/>
      <c r="K35" s="7"/>
      <c r="L35" s="7"/>
      <c r="M35" s="7"/>
      <c r="N35" s="7"/>
      <c r="O35" s="7"/>
      <c r="P35" s="7"/>
      <c r="Q35" s="7"/>
    </row>
    <row r="36" spans="2:17" x14ac:dyDescent="0.3">
      <c r="B36" s="9"/>
      <c r="C36" s="7"/>
      <c r="D36" s="7"/>
      <c r="E36" s="7"/>
      <c r="F36" s="7"/>
      <c r="G36" s="7"/>
      <c r="H36" s="7"/>
      <c r="I36" s="7"/>
      <c r="J36" s="7"/>
      <c r="K36" s="7"/>
      <c r="L36" s="7"/>
      <c r="M36" s="7"/>
      <c r="N36" s="7"/>
      <c r="O36" s="7"/>
      <c r="P36" s="7"/>
      <c r="Q36" s="7"/>
    </row>
    <row r="37" spans="2:17" x14ac:dyDescent="0.3">
      <c r="B37" s="10" t="s">
        <v>37</v>
      </c>
      <c r="C37" s="7"/>
      <c r="D37" s="7"/>
      <c r="E37" s="7"/>
      <c r="F37" s="7"/>
      <c r="G37" s="7"/>
      <c r="H37" s="7"/>
      <c r="I37" s="7"/>
      <c r="J37" s="7"/>
      <c r="K37" s="7"/>
      <c r="L37" s="7"/>
      <c r="M37" s="7"/>
      <c r="N37" s="7"/>
      <c r="O37" s="7"/>
      <c r="P37" s="7"/>
      <c r="Q37" s="7"/>
    </row>
    <row r="38" spans="2:17" x14ac:dyDescent="0.3">
      <c r="B38" s="10" t="s">
        <v>32</v>
      </c>
      <c r="C38" s="7"/>
      <c r="D38" s="7"/>
      <c r="E38" s="7"/>
      <c r="F38" s="7"/>
      <c r="G38" s="7"/>
      <c r="H38" s="7"/>
      <c r="I38" s="7"/>
      <c r="J38" s="7"/>
      <c r="K38" s="7"/>
      <c r="L38" s="7"/>
      <c r="M38" s="7"/>
      <c r="N38" s="7"/>
      <c r="O38" s="7"/>
      <c r="P38" s="7"/>
      <c r="Q38" s="7"/>
    </row>
    <row r="39" spans="2:17" x14ac:dyDescent="0.3">
      <c r="B39" s="10" t="s">
        <v>39</v>
      </c>
      <c r="C39" s="7"/>
      <c r="D39" s="7"/>
      <c r="E39" s="7"/>
      <c r="F39" s="7"/>
      <c r="G39" s="7"/>
      <c r="H39" s="7"/>
      <c r="I39" s="7"/>
      <c r="J39" s="7"/>
      <c r="K39" s="7"/>
      <c r="L39" s="7"/>
      <c r="M39" s="7"/>
      <c r="N39" s="7"/>
      <c r="O39" s="7"/>
      <c r="P39" s="7"/>
      <c r="Q39" s="7"/>
    </row>
    <row r="40" spans="2:17" x14ac:dyDescent="0.3">
      <c r="B40" s="10" t="s">
        <v>40</v>
      </c>
      <c r="C40" s="7"/>
      <c r="D40" s="7"/>
      <c r="E40" s="7"/>
      <c r="F40" s="7"/>
      <c r="G40" s="7"/>
      <c r="H40" s="7"/>
      <c r="I40" s="7"/>
      <c r="J40" s="7"/>
      <c r="K40" s="7"/>
      <c r="L40" s="7"/>
      <c r="M40" s="7"/>
      <c r="N40" s="7"/>
      <c r="O40" s="7"/>
      <c r="P40" s="7"/>
      <c r="Q40" s="7"/>
    </row>
    <row r="41" spans="2:17" x14ac:dyDescent="0.3">
      <c r="B41" s="10" t="s">
        <v>35</v>
      </c>
      <c r="C41" s="7"/>
      <c r="D41" s="7"/>
      <c r="E41" s="7"/>
      <c r="F41" s="7"/>
      <c r="G41" s="7"/>
      <c r="H41" s="7"/>
      <c r="I41" s="7"/>
      <c r="J41" s="7"/>
      <c r="K41" s="7"/>
      <c r="L41" s="7"/>
      <c r="M41" s="7"/>
      <c r="N41" s="7"/>
      <c r="O41" s="7"/>
      <c r="P41" s="7"/>
      <c r="Q41" s="7"/>
    </row>
    <row r="42" spans="2:17" ht="17.399999999999999" x14ac:dyDescent="0.3">
      <c r="B42" s="6"/>
      <c r="C42" s="7"/>
      <c r="D42" s="7"/>
      <c r="E42" s="7"/>
      <c r="F42" s="7"/>
      <c r="G42" s="7"/>
      <c r="H42" s="7"/>
      <c r="I42" s="7"/>
      <c r="J42" s="7"/>
      <c r="K42" s="7"/>
      <c r="L42" s="7"/>
      <c r="M42" s="7"/>
      <c r="N42" s="7"/>
      <c r="O42" s="7"/>
      <c r="P42" s="7"/>
      <c r="Q42" s="7"/>
    </row>
    <row r="43" spans="2:17" ht="17.399999999999999" x14ac:dyDescent="0.3">
      <c r="B43" s="6" t="s">
        <v>36</v>
      </c>
      <c r="C43" s="7"/>
      <c r="D43" s="7"/>
      <c r="E43" s="7"/>
      <c r="F43" s="7"/>
      <c r="G43" s="7"/>
      <c r="H43" s="7"/>
      <c r="I43" s="7"/>
      <c r="J43" s="7"/>
      <c r="K43" s="7"/>
      <c r="L43" s="7"/>
      <c r="M43" s="7"/>
      <c r="N43" s="7"/>
      <c r="O43" s="7"/>
      <c r="P43" s="7"/>
      <c r="Q43" s="7"/>
    </row>
  </sheetData>
  <mergeCells count="1">
    <mergeCell ref="A24:C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Q43"/>
  <sheetViews>
    <sheetView tabSelected="1" zoomScale="69" zoomScaleNormal="90" workbookViewId="0">
      <selection activeCell="O19" sqref="O19"/>
    </sheetView>
  </sheetViews>
  <sheetFormatPr defaultColWidth="11.19921875" defaultRowHeight="13.8" x14ac:dyDescent="0.3"/>
  <cols>
    <col min="1" max="1" width="26.296875" style="24" bestFit="1" customWidth="1"/>
    <col min="2" max="13" width="11.19921875" style="24"/>
    <col min="14" max="14" width="12" style="24" bestFit="1" customWidth="1"/>
    <col min="15" max="16384" width="11.19921875" style="24"/>
  </cols>
  <sheetData>
    <row r="1" spans="1:17" x14ac:dyDescent="0.3">
      <c r="A1" s="24" t="s">
        <v>0</v>
      </c>
    </row>
    <row r="2" spans="1:17" x14ac:dyDescent="0.3">
      <c r="B2" s="24" t="s">
        <v>3</v>
      </c>
      <c r="C2" s="24" t="s">
        <v>4</v>
      </c>
      <c r="D2" s="24" t="s">
        <v>5</v>
      </c>
      <c r="E2" s="24" t="s">
        <v>6</v>
      </c>
      <c r="F2" s="24" t="s">
        <v>7</v>
      </c>
      <c r="G2" s="24" t="s">
        <v>8</v>
      </c>
      <c r="H2" s="24" t="s">
        <v>9</v>
      </c>
      <c r="I2" s="24" t="s">
        <v>10</v>
      </c>
      <c r="J2" s="24" t="s">
        <v>11</v>
      </c>
      <c r="K2" s="24" t="s">
        <v>12</v>
      </c>
      <c r="L2" s="24" t="s">
        <v>13</v>
      </c>
      <c r="M2" s="24" t="s">
        <v>14</v>
      </c>
      <c r="N2" s="24" t="s">
        <v>15</v>
      </c>
    </row>
    <row r="3" spans="1:17" x14ac:dyDescent="0.3">
      <c r="A3" s="24" t="s">
        <v>87</v>
      </c>
      <c r="B3" s="25">
        <v>10</v>
      </c>
      <c r="C3" s="25">
        <v>10</v>
      </c>
      <c r="D3" s="25">
        <v>11</v>
      </c>
      <c r="E3" s="25">
        <v>10</v>
      </c>
      <c r="F3" s="25">
        <v>11</v>
      </c>
      <c r="G3" s="25">
        <v>11</v>
      </c>
      <c r="H3" s="25">
        <v>12</v>
      </c>
      <c r="I3" s="25">
        <v>13</v>
      </c>
      <c r="J3" s="25">
        <v>18</v>
      </c>
      <c r="K3" s="25">
        <v>14</v>
      </c>
      <c r="L3" s="25">
        <v>16</v>
      </c>
      <c r="M3" s="25">
        <v>16</v>
      </c>
    </row>
    <row r="4" spans="1:17" x14ac:dyDescent="0.3">
      <c r="A4" s="24" t="s">
        <v>88</v>
      </c>
      <c r="B4" s="25">
        <v>12</v>
      </c>
      <c r="C4" s="25">
        <v>12</v>
      </c>
      <c r="D4" s="25">
        <v>13</v>
      </c>
      <c r="E4" s="25">
        <v>11</v>
      </c>
      <c r="F4" s="25">
        <v>12</v>
      </c>
      <c r="G4" s="25">
        <v>10</v>
      </c>
      <c r="H4" s="25">
        <v>15</v>
      </c>
      <c r="I4" s="25">
        <v>12</v>
      </c>
      <c r="J4" s="25">
        <v>14</v>
      </c>
      <c r="K4" s="25">
        <v>16</v>
      </c>
      <c r="L4" s="25">
        <v>15</v>
      </c>
      <c r="M4" s="25">
        <v>15</v>
      </c>
    </row>
    <row r="5" spans="1:17" x14ac:dyDescent="0.3">
      <c r="A5" s="24" t="s">
        <v>82</v>
      </c>
      <c r="B5" s="25">
        <v>13</v>
      </c>
      <c r="C5" s="25">
        <v>11</v>
      </c>
      <c r="D5" s="25">
        <v>12</v>
      </c>
      <c r="E5" s="25">
        <v>12</v>
      </c>
      <c r="F5" s="25">
        <v>13</v>
      </c>
      <c r="G5" s="25">
        <v>12</v>
      </c>
      <c r="H5" s="25">
        <v>17</v>
      </c>
      <c r="I5" s="25">
        <v>14</v>
      </c>
      <c r="J5" s="25">
        <v>15</v>
      </c>
      <c r="K5" s="25">
        <v>16</v>
      </c>
      <c r="L5" s="25">
        <v>16</v>
      </c>
      <c r="M5" s="25">
        <v>17</v>
      </c>
    </row>
    <row r="6" spans="1:17" x14ac:dyDescent="0.3">
      <c r="A6" s="24" t="s">
        <v>83</v>
      </c>
      <c r="B6" s="25">
        <v>14</v>
      </c>
      <c r="C6" s="25">
        <v>15</v>
      </c>
      <c r="D6" s="25">
        <v>15</v>
      </c>
      <c r="E6" s="25">
        <v>13</v>
      </c>
      <c r="F6" s="25">
        <v>17</v>
      </c>
      <c r="G6" s="25">
        <v>13</v>
      </c>
      <c r="H6" s="25">
        <v>18</v>
      </c>
      <c r="I6" s="25">
        <v>17</v>
      </c>
      <c r="J6" s="25">
        <v>16</v>
      </c>
      <c r="K6" s="25">
        <v>17</v>
      </c>
      <c r="L6" s="25">
        <v>18</v>
      </c>
      <c r="M6" s="25">
        <v>20</v>
      </c>
    </row>
    <row r="7" spans="1:17" x14ac:dyDescent="0.3">
      <c r="A7" s="26" t="s">
        <v>2</v>
      </c>
      <c r="B7" s="27"/>
      <c r="C7" s="27"/>
      <c r="D7" s="27"/>
      <c r="E7" s="27"/>
      <c r="F7" s="27"/>
      <c r="G7" s="27"/>
      <c r="H7" s="27"/>
      <c r="I7" s="27"/>
      <c r="J7" s="27"/>
      <c r="K7" s="27"/>
      <c r="L7" s="27"/>
      <c r="M7" s="27"/>
    </row>
    <row r="8" spans="1:17" x14ac:dyDescent="0.3">
      <c r="A8" s="24" t="s">
        <v>89</v>
      </c>
      <c r="B8" s="27">
        <f>B3*Q8</f>
        <v>250</v>
      </c>
      <c r="C8" s="27">
        <f>C3*Q8</f>
        <v>250</v>
      </c>
      <c r="D8" s="27">
        <f>D3*Q8</f>
        <v>275</v>
      </c>
      <c r="E8" s="27">
        <f>E3*Q8</f>
        <v>250</v>
      </c>
      <c r="F8" s="27">
        <f>F3*Q8</f>
        <v>275</v>
      </c>
      <c r="G8" s="27">
        <f>G3*Q8</f>
        <v>275</v>
      </c>
      <c r="H8" s="27">
        <f>H3*Q8</f>
        <v>300</v>
      </c>
      <c r="I8" s="27">
        <f>I3*Q8</f>
        <v>325</v>
      </c>
      <c r="J8" s="27">
        <f>J3*Q8</f>
        <v>450</v>
      </c>
      <c r="K8" s="27">
        <f>K3*Q8</f>
        <v>350</v>
      </c>
      <c r="L8" s="27">
        <f>L3*Q8</f>
        <v>400</v>
      </c>
      <c r="M8" s="27">
        <f>M3*Q8</f>
        <v>400</v>
      </c>
      <c r="P8" s="58" t="s">
        <v>91</v>
      </c>
      <c r="Q8" s="59">
        <v>25</v>
      </c>
    </row>
    <row r="9" spans="1:17" x14ac:dyDescent="0.3">
      <c r="A9" s="24" t="s">
        <v>90</v>
      </c>
      <c r="B9" s="27">
        <f>B4*Q9</f>
        <v>420</v>
      </c>
      <c r="C9" s="27">
        <f>C4*Q9</f>
        <v>420</v>
      </c>
      <c r="D9" s="27">
        <f>D4*Q10</f>
        <v>39</v>
      </c>
      <c r="E9" s="27">
        <f>E4*Q9</f>
        <v>385</v>
      </c>
      <c r="F9" s="27">
        <f>F4*Q9</f>
        <v>420</v>
      </c>
      <c r="G9" s="27">
        <f>G4*Q9</f>
        <v>350</v>
      </c>
      <c r="H9" s="27">
        <f>H4*Q9</f>
        <v>525</v>
      </c>
      <c r="I9" s="27">
        <f>I4*Q9</f>
        <v>420</v>
      </c>
      <c r="J9" s="27">
        <f>J4*Q9</f>
        <v>490</v>
      </c>
      <c r="K9" s="27">
        <f>K4*Q9</f>
        <v>560</v>
      </c>
      <c r="L9" s="27">
        <f>L4*Q9</f>
        <v>525</v>
      </c>
      <c r="M9" s="27">
        <f>M4*Q9</f>
        <v>525</v>
      </c>
      <c r="P9" s="58" t="s">
        <v>86</v>
      </c>
      <c r="Q9" s="59">
        <v>35</v>
      </c>
    </row>
    <row r="10" spans="1:17" x14ac:dyDescent="0.3">
      <c r="A10" s="24" t="s">
        <v>61</v>
      </c>
      <c r="B10" s="27">
        <f>B5*Q10</f>
        <v>39</v>
      </c>
      <c r="C10" s="27">
        <f>C5*Q10</f>
        <v>33</v>
      </c>
      <c r="D10" s="27">
        <f>D5*Q10</f>
        <v>36</v>
      </c>
      <c r="E10" s="27">
        <f>E5*Q10</f>
        <v>36</v>
      </c>
      <c r="F10" s="27">
        <f>F5*Q10</f>
        <v>39</v>
      </c>
      <c r="G10" s="27">
        <f>G5*Q10</f>
        <v>36</v>
      </c>
      <c r="H10" s="27">
        <f>H5*Q10</f>
        <v>51</v>
      </c>
      <c r="I10" s="27">
        <f>I5*Q10</f>
        <v>42</v>
      </c>
      <c r="J10" s="27">
        <f>J5*Q10</f>
        <v>45</v>
      </c>
      <c r="K10" s="27">
        <f>K5*Q10</f>
        <v>48</v>
      </c>
      <c r="L10" s="27">
        <f>L5*Q10</f>
        <v>48</v>
      </c>
      <c r="M10" s="27">
        <f>M5*Q10</f>
        <v>51</v>
      </c>
      <c r="P10" s="58" t="s">
        <v>84</v>
      </c>
      <c r="Q10" s="59">
        <v>3</v>
      </c>
    </row>
    <row r="11" spans="1:17" x14ac:dyDescent="0.3">
      <c r="A11" s="24" t="s">
        <v>78</v>
      </c>
      <c r="B11" s="27">
        <f>B6*Q11</f>
        <v>56</v>
      </c>
      <c r="C11" s="27">
        <f>C6*Q11</f>
        <v>60</v>
      </c>
      <c r="D11" s="27">
        <f>D6*Q11</f>
        <v>60</v>
      </c>
      <c r="E11" s="27">
        <f>E6*Q11</f>
        <v>52</v>
      </c>
      <c r="F11" s="27">
        <f>F6*Q11</f>
        <v>68</v>
      </c>
      <c r="G11" s="27">
        <f>G6*Q11</f>
        <v>52</v>
      </c>
      <c r="H11" s="27">
        <f>H6*Q11</f>
        <v>72</v>
      </c>
      <c r="I11" s="27">
        <f>I6*Q11</f>
        <v>68</v>
      </c>
      <c r="J11" s="27">
        <f>J6*Q11</f>
        <v>64</v>
      </c>
      <c r="K11" s="27">
        <f>K6*Q11</f>
        <v>68</v>
      </c>
      <c r="L11" s="27">
        <f>L6*Q11</f>
        <v>72</v>
      </c>
      <c r="M11" s="27">
        <f>M6*Q11</f>
        <v>80</v>
      </c>
      <c r="P11" s="58" t="s">
        <v>85</v>
      </c>
      <c r="Q11" s="59">
        <v>4</v>
      </c>
    </row>
    <row r="12" spans="1:17" x14ac:dyDescent="0.3">
      <c r="A12" s="26" t="s">
        <v>42</v>
      </c>
      <c r="B12" s="27">
        <f>(B8+B9+B10+B11)</f>
        <v>765</v>
      </c>
      <c r="C12" s="27">
        <f>(C8+C9+C10+C11)</f>
        <v>763</v>
      </c>
      <c r="D12" s="27">
        <f>(D8+D9+D10+D11)</f>
        <v>410</v>
      </c>
      <c r="E12" s="27">
        <f>(E8+E9+E10+E11)</f>
        <v>723</v>
      </c>
      <c r="F12" s="27">
        <f t="shared" ref="F12:M12" si="0">F8+F9+F10+F11</f>
        <v>802</v>
      </c>
      <c r="G12" s="27">
        <f t="shared" si="0"/>
        <v>713</v>
      </c>
      <c r="H12" s="27">
        <f t="shared" si="0"/>
        <v>948</v>
      </c>
      <c r="I12" s="27">
        <f t="shared" si="0"/>
        <v>855</v>
      </c>
      <c r="J12" s="27">
        <f t="shared" si="0"/>
        <v>1049</v>
      </c>
      <c r="K12" s="27">
        <f t="shared" si="0"/>
        <v>1026</v>
      </c>
      <c r="L12" s="27">
        <f t="shared" si="0"/>
        <v>1045</v>
      </c>
      <c r="M12" s="27">
        <f t="shared" si="0"/>
        <v>1056</v>
      </c>
    </row>
    <row r="13" spans="1:17" x14ac:dyDescent="0.3">
      <c r="A13" s="26" t="s">
        <v>38</v>
      </c>
      <c r="B13" s="27">
        <f>(B12*12%)</f>
        <v>91.8</v>
      </c>
      <c r="C13" s="27">
        <f t="shared" ref="C13:M13" si="1">(C12*12%)</f>
        <v>91.56</v>
      </c>
      <c r="D13" s="27">
        <f t="shared" si="1"/>
        <v>49.199999999999996</v>
      </c>
      <c r="E13" s="27">
        <f t="shared" si="1"/>
        <v>86.759999999999991</v>
      </c>
      <c r="F13" s="27">
        <f t="shared" si="1"/>
        <v>96.24</v>
      </c>
      <c r="G13" s="27">
        <f t="shared" si="1"/>
        <v>85.56</v>
      </c>
      <c r="H13" s="27">
        <f t="shared" si="1"/>
        <v>113.75999999999999</v>
      </c>
      <c r="I13" s="27">
        <f t="shared" si="1"/>
        <v>102.6</v>
      </c>
      <c r="J13" s="27">
        <f t="shared" si="1"/>
        <v>125.88</v>
      </c>
      <c r="K13" s="27">
        <f t="shared" si="1"/>
        <v>123.11999999999999</v>
      </c>
      <c r="L13" s="27">
        <f t="shared" si="1"/>
        <v>125.39999999999999</v>
      </c>
      <c r="M13" s="27">
        <f t="shared" si="1"/>
        <v>126.72</v>
      </c>
    </row>
    <row r="15" spans="1:17" x14ac:dyDescent="0.3">
      <c r="A15" s="26" t="s">
        <v>43</v>
      </c>
      <c r="B15" s="27">
        <f t="shared" ref="B15:J15" si="2">B12-B13</f>
        <v>673.2</v>
      </c>
      <c r="C15" s="27">
        <f t="shared" si="2"/>
        <v>671.44</v>
      </c>
      <c r="D15" s="27">
        <f t="shared" si="2"/>
        <v>360.8</v>
      </c>
      <c r="E15" s="27">
        <f t="shared" si="2"/>
        <v>636.24</v>
      </c>
      <c r="F15" s="27">
        <f t="shared" si="2"/>
        <v>705.76</v>
      </c>
      <c r="G15" s="27">
        <f t="shared" si="2"/>
        <v>627.44000000000005</v>
      </c>
      <c r="H15" s="27">
        <f t="shared" si="2"/>
        <v>834.24</v>
      </c>
      <c r="I15" s="27">
        <f t="shared" si="2"/>
        <v>752.4</v>
      </c>
      <c r="J15" s="27">
        <f t="shared" si="2"/>
        <v>923.12</v>
      </c>
      <c r="K15" s="27">
        <f>K12-K16</f>
        <v>1026</v>
      </c>
      <c r="L15" s="27">
        <f>L12-L16</f>
        <v>1045</v>
      </c>
      <c r="M15" s="27">
        <f>M12-M16</f>
        <v>1056</v>
      </c>
      <c r="N15" s="27">
        <f>SUM(B15:M15)</f>
        <v>9311.64</v>
      </c>
    </row>
    <row r="17" spans="1:13" x14ac:dyDescent="0.3">
      <c r="A17" s="26" t="s">
        <v>94</v>
      </c>
    </row>
    <row r="18" spans="1:13" x14ac:dyDescent="0.3">
      <c r="A18" s="24" t="s">
        <v>93</v>
      </c>
      <c r="B18" s="27">
        <v>10</v>
      </c>
      <c r="C18" s="27">
        <v>10</v>
      </c>
      <c r="D18" s="27">
        <v>10</v>
      </c>
      <c r="E18" s="27">
        <v>10</v>
      </c>
      <c r="F18" s="27">
        <v>10</v>
      </c>
      <c r="G18" s="27">
        <v>10</v>
      </c>
      <c r="H18" s="27">
        <v>10</v>
      </c>
      <c r="I18" s="27">
        <v>10</v>
      </c>
      <c r="J18" s="27">
        <v>10</v>
      </c>
      <c r="K18" s="27">
        <v>10</v>
      </c>
      <c r="L18" s="27">
        <v>10</v>
      </c>
      <c r="M18" s="27">
        <v>10</v>
      </c>
    </row>
    <row r="19" spans="1:13" x14ac:dyDescent="0.3">
      <c r="A19" s="24" t="s">
        <v>79</v>
      </c>
      <c r="B19" s="27">
        <v>40</v>
      </c>
      <c r="C19" s="27">
        <v>40</v>
      </c>
      <c r="D19" s="27">
        <v>30</v>
      </c>
      <c r="E19" s="27">
        <v>35</v>
      </c>
      <c r="F19" s="27">
        <v>43</v>
      </c>
      <c r="G19" s="27">
        <v>38</v>
      </c>
      <c r="H19" s="27">
        <v>42</v>
      </c>
      <c r="I19" s="27">
        <v>22</v>
      </c>
      <c r="J19" s="27">
        <v>50</v>
      </c>
      <c r="K19" s="27">
        <v>50</v>
      </c>
      <c r="L19" s="27">
        <v>52</v>
      </c>
      <c r="M19" s="27">
        <v>54</v>
      </c>
    </row>
    <row r="20" spans="1:13" x14ac:dyDescent="0.3">
      <c r="A20" s="24" t="s">
        <v>80</v>
      </c>
      <c r="B20" s="27">
        <v>40</v>
      </c>
      <c r="C20" s="27">
        <v>40</v>
      </c>
      <c r="D20" s="27">
        <v>20</v>
      </c>
      <c r="E20" s="27">
        <v>26</v>
      </c>
      <c r="F20" s="27">
        <v>29</v>
      </c>
      <c r="G20" s="27">
        <v>30</v>
      </c>
      <c r="H20" s="27">
        <v>27</v>
      </c>
      <c r="I20" s="27">
        <v>35</v>
      </c>
      <c r="J20" s="27">
        <v>40</v>
      </c>
      <c r="K20" s="27">
        <v>45</v>
      </c>
      <c r="L20" s="27">
        <v>52</v>
      </c>
      <c r="M20" s="27">
        <v>47</v>
      </c>
    </row>
    <row r="21" spans="1:13" x14ac:dyDescent="0.3">
      <c r="A21" s="24" t="s">
        <v>81</v>
      </c>
      <c r="B21" s="27">
        <v>25</v>
      </c>
      <c r="C21" s="27">
        <v>40</v>
      </c>
      <c r="D21" s="27">
        <v>23</v>
      </c>
      <c r="E21" s="28">
        <v>27</v>
      </c>
      <c r="F21" s="27">
        <v>30</v>
      </c>
      <c r="G21" s="27">
        <v>32</v>
      </c>
      <c r="H21" s="27">
        <v>35</v>
      </c>
      <c r="I21" s="27">
        <v>36</v>
      </c>
      <c r="J21" s="27">
        <v>37</v>
      </c>
      <c r="K21" s="27">
        <v>40</v>
      </c>
      <c r="L21" s="27">
        <v>44</v>
      </c>
      <c r="M21" s="27">
        <v>45</v>
      </c>
    </row>
    <row r="22" spans="1:13" x14ac:dyDescent="0.3">
      <c r="A22" s="24" t="s">
        <v>28</v>
      </c>
      <c r="B22" s="27">
        <v>26</v>
      </c>
      <c r="C22" s="27">
        <v>35</v>
      </c>
      <c r="D22" s="27">
        <v>28</v>
      </c>
      <c r="E22" s="27">
        <v>24</v>
      </c>
      <c r="F22" s="27">
        <v>25</v>
      </c>
      <c r="G22" s="27">
        <v>34</v>
      </c>
      <c r="H22" s="27">
        <v>32</v>
      </c>
      <c r="I22" s="27">
        <v>34</v>
      </c>
      <c r="J22" s="27">
        <v>38</v>
      </c>
      <c r="K22" s="27">
        <v>43</v>
      </c>
      <c r="L22" s="27">
        <v>45</v>
      </c>
      <c r="M22" s="27">
        <v>48</v>
      </c>
    </row>
    <row r="23" spans="1:13" x14ac:dyDescent="0.3">
      <c r="A23" s="26" t="s">
        <v>92</v>
      </c>
      <c r="B23" s="27">
        <f>SUM(B18:B22)</f>
        <v>141</v>
      </c>
      <c r="C23" s="27">
        <f>SUM(C18:C22)</f>
        <v>165</v>
      </c>
      <c r="D23" s="27">
        <f>SUM(D18:D22)</f>
        <v>111</v>
      </c>
      <c r="E23" s="27">
        <f>SUM(E18:E22)</f>
        <v>122</v>
      </c>
      <c r="F23" s="27">
        <f>SUM(F18:F22)</f>
        <v>137</v>
      </c>
      <c r="G23" s="27">
        <f t="shared" ref="G23:M23" si="3">SUM(G18:G22)</f>
        <v>144</v>
      </c>
      <c r="H23" s="27">
        <f t="shared" si="3"/>
        <v>146</v>
      </c>
      <c r="I23" s="27">
        <f t="shared" si="3"/>
        <v>137</v>
      </c>
      <c r="J23" s="27">
        <f t="shared" si="3"/>
        <v>175</v>
      </c>
      <c r="K23" s="27">
        <f t="shared" si="3"/>
        <v>188</v>
      </c>
      <c r="L23" s="27">
        <f t="shared" si="3"/>
        <v>203</v>
      </c>
      <c r="M23" s="27">
        <f t="shared" si="3"/>
        <v>204</v>
      </c>
    </row>
    <row r="24" spans="1:13" ht="15" customHeight="1" x14ac:dyDescent="0.3">
      <c r="A24" s="53" t="s">
        <v>29</v>
      </c>
      <c r="B24" s="53"/>
      <c r="C24" s="53"/>
    </row>
    <row r="25" spans="1:13" ht="15" customHeight="1" x14ac:dyDescent="0.3">
      <c r="A25" s="29"/>
      <c r="B25" s="29"/>
      <c r="C25" s="29"/>
    </row>
    <row r="26" spans="1:13" x14ac:dyDescent="0.3">
      <c r="A26" s="26"/>
    </row>
    <row r="27" spans="1:13" x14ac:dyDescent="0.3">
      <c r="A27" s="26"/>
    </row>
    <row r="28" spans="1:13" x14ac:dyDescent="0.3">
      <c r="A28" s="26" t="s">
        <v>41</v>
      </c>
      <c r="B28" s="27">
        <f>B15-B23</f>
        <v>532.20000000000005</v>
      </c>
      <c r="C28" s="27">
        <f t="shared" ref="C28:M28" si="4">C15-C23</f>
        <v>506.44000000000005</v>
      </c>
      <c r="D28" s="27">
        <f t="shared" si="4"/>
        <v>249.8</v>
      </c>
      <c r="E28" s="27">
        <f t="shared" si="4"/>
        <v>514.24</v>
      </c>
      <c r="F28" s="27">
        <f t="shared" si="4"/>
        <v>568.76</v>
      </c>
      <c r="G28" s="27">
        <f t="shared" si="4"/>
        <v>483.44000000000005</v>
      </c>
      <c r="H28" s="27">
        <f t="shared" si="4"/>
        <v>688.24</v>
      </c>
      <c r="I28" s="27">
        <f t="shared" si="4"/>
        <v>615.4</v>
      </c>
      <c r="J28" s="27">
        <f t="shared" si="4"/>
        <v>748.12</v>
      </c>
      <c r="K28" s="27">
        <f t="shared" si="4"/>
        <v>838</v>
      </c>
      <c r="L28" s="27">
        <f t="shared" si="4"/>
        <v>842</v>
      </c>
      <c r="M28" s="27">
        <f t="shared" si="4"/>
        <v>852</v>
      </c>
    </row>
    <row r="29" spans="1:13" x14ac:dyDescent="0.3">
      <c r="A29" s="24" t="s">
        <v>30</v>
      </c>
      <c r="B29" s="30">
        <v>0.1</v>
      </c>
      <c r="C29" s="30">
        <v>0.1</v>
      </c>
      <c r="D29" s="30">
        <v>0.1</v>
      </c>
      <c r="E29" s="30">
        <v>0.1</v>
      </c>
      <c r="F29" s="30">
        <v>0.1</v>
      </c>
      <c r="G29" s="30">
        <v>0.1</v>
      </c>
      <c r="H29" s="30">
        <v>0.1</v>
      </c>
      <c r="I29" s="30">
        <v>0.1</v>
      </c>
      <c r="J29" s="30">
        <v>0.1</v>
      </c>
      <c r="K29" s="30">
        <v>0.1</v>
      </c>
      <c r="L29" s="30">
        <v>0.1</v>
      </c>
      <c r="M29" s="30">
        <v>0.1</v>
      </c>
    </row>
    <row r="30" spans="1:13" x14ac:dyDescent="0.3">
      <c r="A30" s="26" t="s">
        <v>31</v>
      </c>
      <c r="B30" s="27">
        <f>B28-B29*B28</f>
        <v>478.98</v>
      </c>
      <c r="C30" s="27">
        <f t="shared" ref="C30:M30" si="5">C28-C29*C28</f>
        <v>455.79600000000005</v>
      </c>
      <c r="D30" s="27">
        <f t="shared" si="5"/>
        <v>224.82</v>
      </c>
      <c r="E30" s="27">
        <f t="shared" si="5"/>
        <v>462.81600000000003</v>
      </c>
      <c r="F30" s="27">
        <f t="shared" si="5"/>
        <v>511.88400000000001</v>
      </c>
      <c r="G30" s="27">
        <f t="shared" si="5"/>
        <v>435.09600000000006</v>
      </c>
      <c r="H30" s="27">
        <f t="shared" si="5"/>
        <v>619.41600000000005</v>
      </c>
      <c r="I30" s="27">
        <f t="shared" si="5"/>
        <v>553.86</v>
      </c>
      <c r="J30" s="27">
        <f t="shared" si="5"/>
        <v>673.30799999999999</v>
      </c>
      <c r="K30" s="27">
        <f t="shared" si="5"/>
        <v>754.2</v>
      </c>
      <c r="L30" s="27">
        <f t="shared" si="5"/>
        <v>757.8</v>
      </c>
      <c r="M30" s="27">
        <f t="shared" si="5"/>
        <v>766.8</v>
      </c>
    </row>
    <row r="33" spans="2:17" x14ac:dyDescent="0.3">
      <c r="B33" s="31" t="s">
        <v>33</v>
      </c>
      <c r="C33" s="32"/>
      <c r="D33" s="32"/>
      <c r="E33" s="32"/>
      <c r="F33" s="32"/>
      <c r="G33" s="32"/>
      <c r="H33" s="32"/>
      <c r="I33" s="32"/>
      <c r="J33" s="32"/>
      <c r="K33" s="32"/>
      <c r="L33" s="32"/>
      <c r="M33" s="32"/>
      <c r="N33" s="32"/>
      <c r="O33" s="32"/>
      <c r="P33" s="32"/>
      <c r="Q33" s="32"/>
    </row>
    <row r="34" spans="2:17" x14ac:dyDescent="0.3">
      <c r="B34" s="33"/>
      <c r="C34" s="32"/>
      <c r="D34" s="32"/>
      <c r="E34" s="32"/>
      <c r="F34" s="32"/>
      <c r="G34" s="32"/>
      <c r="H34" s="32"/>
      <c r="I34" s="32"/>
      <c r="J34" s="32"/>
      <c r="K34" s="32"/>
      <c r="L34" s="32"/>
      <c r="M34" s="32"/>
      <c r="N34" s="32"/>
      <c r="O34" s="32"/>
      <c r="P34" s="32"/>
      <c r="Q34" s="32"/>
    </row>
    <row r="35" spans="2:17" x14ac:dyDescent="0.3">
      <c r="B35" s="33" t="s">
        <v>95</v>
      </c>
      <c r="C35" s="32"/>
      <c r="D35" s="32"/>
      <c r="E35" s="32"/>
      <c r="F35" s="32"/>
      <c r="G35" s="32"/>
      <c r="H35" s="32"/>
      <c r="I35" s="32"/>
      <c r="J35" s="32"/>
      <c r="K35" s="32"/>
      <c r="L35" s="32"/>
      <c r="M35" s="32"/>
      <c r="N35" s="32"/>
      <c r="O35" s="32"/>
      <c r="P35" s="32"/>
      <c r="Q35" s="32"/>
    </row>
    <row r="36" spans="2:17" x14ac:dyDescent="0.3">
      <c r="B36" s="34"/>
      <c r="C36" s="32"/>
      <c r="D36" s="32"/>
      <c r="E36" s="32"/>
      <c r="F36" s="32"/>
      <c r="G36" s="32"/>
      <c r="H36" s="32"/>
      <c r="I36" s="32"/>
      <c r="J36" s="32"/>
      <c r="K36" s="32"/>
      <c r="L36" s="32"/>
      <c r="M36" s="32"/>
      <c r="N36" s="32"/>
      <c r="O36" s="32"/>
      <c r="P36" s="32"/>
      <c r="Q36" s="32"/>
    </row>
    <row r="37" spans="2:17" x14ac:dyDescent="0.3">
      <c r="B37" s="31" t="s">
        <v>96</v>
      </c>
      <c r="C37" s="32"/>
      <c r="D37" s="32"/>
      <c r="E37" s="32"/>
      <c r="F37" s="32"/>
      <c r="G37" s="32"/>
      <c r="H37" s="32"/>
      <c r="I37" s="32"/>
      <c r="J37" s="32"/>
      <c r="K37" s="32"/>
      <c r="L37" s="32"/>
      <c r="M37" s="32"/>
      <c r="N37" s="32"/>
      <c r="O37" s="32"/>
      <c r="P37" s="32"/>
      <c r="Q37" s="32"/>
    </row>
    <row r="38" spans="2:17" x14ac:dyDescent="0.3">
      <c r="B38" s="31" t="s">
        <v>97</v>
      </c>
      <c r="C38" s="32"/>
      <c r="D38" s="32"/>
      <c r="E38" s="32"/>
      <c r="F38" s="32"/>
      <c r="G38" s="32"/>
      <c r="H38" s="32"/>
      <c r="I38" s="32"/>
      <c r="J38" s="32"/>
      <c r="K38" s="32"/>
      <c r="L38" s="32"/>
      <c r="M38" s="32"/>
      <c r="N38" s="32"/>
      <c r="O38" s="32"/>
      <c r="P38" s="32"/>
      <c r="Q38" s="32"/>
    </row>
    <row r="39" spans="2:17" x14ac:dyDescent="0.3">
      <c r="B39" s="31" t="s">
        <v>98</v>
      </c>
      <c r="C39" s="32"/>
      <c r="D39" s="32"/>
      <c r="E39" s="32"/>
      <c r="F39" s="32"/>
      <c r="G39" s="32"/>
      <c r="H39" s="32"/>
      <c r="I39" s="32"/>
      <c r="J39" s="32"/>
      <c r="K39" s="32"/>
      <c r="L39" s="32"/>
      <c r="M39" s="32"/>
      <c r="N39" s="32"/>
      <c r="O39" s="32"/>
      <c r="P39" s="32"/>
      <c r="Q39" s="32"/>
    </row>
    <row r="40" spans="2:17" x14ac:dyDescent="0.3">
      <c r="B40" s="31" t="s">
        <v>99</v>
      </c>
      <c r="C40" s="32"/>
      <c r="D40" s="32"/>
      <c r="E40" s="32"/>
      <c r="F40" s="32"/>
      <c r="G40" s="32"/>
      <c r="H40" s="32"/>
      <c r="I40" s="32"/>
      <c r="J40" s="32"/>
      <c r="K40" s="32"/>
      <c r="L40" s="32"/>
      <c r="M40" s="32"/>
      <c r="N40" s="32"/>
      <c r="O40" s="32"/>
      <c r="P40" s="32"/>
      <c r="Q40" s="32"/>
    </row>
    <row r="41" spans="2:17" x14ac:dyDescent="0.3">
      <c r="B41" s="31" t="s">
        <v>35</v>
      </c>
      <c r="C41" s="32"/>
      <c r="D41" s="32"/>
      <c r="E41" s="32"/>
      <c r="F41" s="32"/>
      <c r="G41" s="32"/>
      <c r="H41" s="32"/>
      <c r="I41" s="32"/>
      <c r="J41" s="32"/>
      <c r="K41" s="32"/>
      <c r="L41" s="32"/>
      <c r="M41" s="32"/>
      <c r="N41" s="32"/>
      <c r="O41" s="32"/>
      <c r="P41" s="32"/>
      <c r="Q41" s="32"/>
    </row>
    <row r="42" spans="2:17" x14ac:dyDescent="0.3">
      <c r="B42" s="31"/>
      <c r="C42" s="32"/>
      <c r="D42" s="32"/>
      <c r="E42" s="32"/>
      <c r="F42" s="32"/>
      <c r="G42" s="32"/>
      <c r="H42" s="32"/>
      <c r="I42" s="32"/>
      <c r="J42" s="32"/>
      <c r="K42" s="32"/>
      <c r="L42" s="32"/>
      <c r="M42" s="32"/>
      <c r="N42" s="32"/>
      <c r="O42" s="32"/>
      <c r="P42" s="32"/>
      <c r="Q42" s="32"/>
    </row>
    <row r="43" spans="2:17" x14ac:dyDescent="0.3">
      <c r="B43" s="31" t="s">
        <v>100</v>
      </c>
      <c r="C43" s="32"/>
      <c r="D43" s="32"/>
      <c r="E43" s="32"/>
      <c r="F43" s="32"/>
      <c r="G43" s="32"/>
      <c r="H43" s="32"/>
      <c r="I43" s="32"/>
      <c r="J43" s="32"/>
      <c r="K43" s="32"/>
      <c r="L43" s="32"/>
      <c r="M43" s="32"/>
      <c r="N43" s="32"/>
      <c r="O43" s="32"/>
      <c r="P43" s="32"/>
      <c r="Q43" s="32"/>
    </row>
  </sheetData>
  <mergeCells count="1">
    <mergeCell ref="A24:C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N46"/>
  <sheetViews>
    <sheetView topLeftCell="A7" zoomScale="67" workbookViewId="0">
      <selection activeCell="J26" sqref="J26"/>
    </sheetView>
  </sheetViews>
  <sheetFormatPr defaultColWidth="11.19921875" defaultRowHeight="15.6" x14ac:dyDescent="0.3"/>
  <cols>
    <col min="1" max="1" width="34.796875" bestFit="1" customWidth="1"/>
  </cols>
  <sheetData>
    <row r="1" spans="1:14" x14ac:dyDescent="0.3">
      <c r="A1" t="s">
        <v>1</v>
      </c>
    </row>
    <row r="2" spans="1:14" x14ac:dyDescent="0.3">
      <c r="B2" s="19" t="s">
        <v>3</v>
      </c>
      <c r="C2" s="19" t="s">
        <v>4</v>
      </c>
      <c r="D2" s="19" t="s">
        <v>5</v>
      </c>
      <c r="E2" s="19" t="s">
        <v>6</v>
      </c>
      <c r="F2" s="19" t="s">
        <v>7</v>
      </c>
      <c r="G2" s="19" t="s">
        <v>8</v>
      </c>
      <c r="H2" s="19" t="s">
        <v>9</v>
      </c>
      <c r="I2" s="19" t="s">
        <v>10</v>
      </c>
      <c r="J2" s="19" t="s">
        <v>11</v>
      </c>
      <c r="K2" s="19" t="s">
        <v>12</v>
      </c>
      <c r="L2" s="19" t="s">
        <v>13</v>
      </c>
      <c r="M2" s="19" t="s">
        <v>14</v>
      </c>
    </row>
    <row r="3" spans="1:14" x14ac:dyDescent="0.3">
      <c r="A3" s="1" t="s">
        <v>44</v>
      </c>
      <c r="B3">
        <v>0</v>
      </c>
      <c r="C3">
        <f>B34</f>
        <v>-1431</v>
      </c>
      <c r="D3">
        <f t="shared" ref="D3:M3" si="0">C34</f>
        <v>-1222</v>
      </c>
      <c r="E3">
        <f t="shared" si="0"/>
        <v>-1075</v>
      </c>
      <c r="F3">
        <f t="shared" si="0"/>
        <v>-714</v>
      </c>
      <c r="G3">
        <f t="shared" si="0"/>
        <v>-280</v>
      </c>
      <c r="H3">
        <f t="shared" si="0"/>
        <v>175</v>
      </c>
      <c r="I3">
        <f t="shared" si="0"/>
        <v>643</v>
      </c>
      <c r="J3">
        <f t="shared" si="0"/>
        <v>1178</v>
      </c>
      <c r="K3">
        <f t="shared" si="0"/>
        <v>1778</v>
      </c>
      <c r="L3">
        <f t="shared" si="0"/>
        <v>2430</v>
      </c>
      <c r="M3">
        <f t="shared" si="0"/>
        <v>3159</v>
      </c>
    </row>
    <row r="5" spans="1:14" x14ac:dyDescent="0.3">
      <c r="A5" s="1" t="s">
        <v>47</v>
      </c>
    </row>
    <row r="6" spans="1:14" x14ac:dyDescent="0.3">
      <c r="A6" t="s">
        <v>46</v>
      </c>
      <c r="B6">
        <f>'Income Statement Year 1 '!B12</f>
        <v>209</v>
      </c>
      <c r="C6">
        <f>'Income Statement Year 1 '!C12</f>
        <v>265</v>
      </c>
      <c r="D6">
        <f>'Income Statement Year 1 '!D12</f>
        <v>198</v>
      </c>
      <c r="E6">
        <f>'Income Statement Year 1 '!E12</f>
        <v>417</v>
      </c>
      <c r="F6">
        <f>'Income Statement Year 1 '!F12</f>
        <v>492</v>
      </c>
      <c r="G6">
        <f>'Income Statement Year 1 '!G12</f>
        <v>516</v>
      </c>
      <c r="H6">
        <f>'Income Statement Year 1 '!H12</f>
        <v>534</v>
      </c>
      <c r="I6">
        <f>'Income Statement Year 1 '!I12</f>
        <v>601</v>
      </c>
      <c r="J6">
        <f>'Income Statement Year 1 '!J12</f>
        <v>671</v>
      </c>
      <c r="K6">
        <f>'Income Statement Year 1 '!K12</f>
        <v>726</v>
      </c>
      <c r="L6">
        <f>'Income Statement Year 1 '!L12</f>
        <v>805</v>
      </c>
      <c r="M6">
        <f>'Income Statement Year 1 '!M12</f>
        <v>800</v>
      </c>
    </row>
    <row r="7" spans="1:14" x14ac:dyDescent="0.3">
      <c r="A7" t="s">
        <v>45</v>
      </c>
    </row>
    <row r="9" spans="1:14" x14ac:dyDescent="0.3">
      <c r="A9" s="1" t="s">
        <v>48</v>
      </c>
      <c r="B9">
        <f>B6+B7</f>
        <v>209</v>
      </c>
      <c r="C9">
        <f t="shared" ref="C9:M9" si="1">C6+C7</f>
        <v>265</v>
      </c>
      <c r="D9">
        <f t="shared" si="1"/>
        <v>198</v>
      </c>
      <c r="E9">
        <f t="shared" si="1"/>
        <v>417</v>
      </c>
      <c r="F9">
        <f t="shared" si="1"/>
        <v>492</v>
      </c>
      <c r="G9">
        <f t="shared" si="1"/>
        <v>516</v>
      </c>
      <c r="H9">
        <f t="shared" si="1"/>
        <v>534</v>
      </c>
      <c r="I9">
        <f t="shared" si="1"/>
        <v>601</v>
      </c>
      <c r="J9">
        <f t="shared" si="1"/>
        <v>671</v>
      </c>
      <c r="K9">
        <f t="shared" si="1"/>
        <v>726</v>
      </c>
      <c r="L9">
        <f t="shared" si="1"/>
        <v>805</v>
      </c>
      <c r="M9">
        <f t="shared" si="1"/>
        <v>800</v>
      </c>
      <c r="N9">
        <f>SUM(B9:M9)</f>
        <v>6234</v>
      </c>
    </row>
    <row r="10" spans="1:14" x14ac:dyDescent="0.3">
      <c r="A10" s="1"/>
    </row>
    <row r="11" spans="1:14" x14ac:dyDescent="0.3">
      <c r="A11" s="1" t="s">
        <v>56</v>
      </c>
      <c r="B11">
        <f>B3+B9</f>
        <v>209</v>
      </c>
      <c r="C11">
        <f t="shared" ref="C11:M11" si="2">C3+C9</f>
        <v>-1166</v>
      </c>
      <c r="D11">
        <f t="shared" si="2"/>
        <v>-1024</v>
      </c>
      <c r="E11">
        <f t="shared" si="2"/>
        <v>-658</v>
      </c>
      <c r="F11">
        <f t="shared" si="2"/>
        <v>-222</v>
      </c>
      <c r="G11">
        <f t="shared" si="2"/>
        <v>236</v>
      </c>
      <c r="H11">
        <f t="shared" si="2"/>
        <v>709</v>
      </c>
      <c r="I11">
        <f t="shared" si="2"/>
        <v>1244</v>
      </c>
      <c r="J11">
        <f t="shared" si="2"/>
        <v>1849</v>
      </c>
      <c r="K11">
        <f t="shared" si="2"/>
        <v>2504</v>
      </c>
      <c r="L11">
        <f t="shared" si="2"/>
        <v>3235</v>
      </c>
      <c r="M11">
        <f t="shared" si="2"/>
        <v>3959</v>
      </c>
    </row>
    <row r="13" spans="1:14" x14ac:dyDescent="0.3">
      <c r="A13" s="1" t="s">
        <v>49</v>
      </c>
    </row>
    <row r="14" spans="1:14" x14ac:dyDescent="0.3">
      <c r="A14" t="s">
        <v>38</v>
      </c>
      <c r="B14">
        <v>1300</v>
      </c>
      <c r="C14">
        <v>24</v>
      </c>
      <c r="D14">
        <v>24</v>
      </c>
      <c r="E14">
        <v>24</v>
      </c>
      <c r="F14">
        <v>24</v>
      </c>
      <c r="G14">
        <v>24</v>
      </c>
      <c r="H14">
        <v>24</v>
      </c>
      <c r="I14">
        <v>24</v>
      </c>
      <c r="J14">
        <v>24</v>
      </c>
      <c r="K14">
        <v>24</v>
      </c>
      <c r="L14">
        <v>24</v>
      </c>
      <c r="M14">
        <v>24</v>
      </c>
    </row>
    <row r="16" spans="1:14" x14ac:dyDescent="0.3">
      <c r="A16" s="11" t="s">
        <v>52</v>
      </c>
      <c r="B16">
        <f>B14+B15</f>
        <v>1300</v>
      </c>
      <c r="C16">
        <f t="shared" ref="C16:M16" si="3">C14+C15</f>
        <v>24</v>
      </c>
      <c r="D16">
        <f t="shared" si="3"/>
        <v>24</v>
      </c>
      <c r="E16">
        <f t="shared" si="3"/>
        <v>24</v>
      </c>
      <c r="F16">
        <f t="shared" si="3"/>
        <v>24</v>
      </c>
      <c r="G16">
        <f t="shared" si="3"/>
        <v>24</v>
      </c>
      <c r="H16">
        <f t="shared" si="3"/>
        <v>24</v>
      </c>
      <c r="I16">
        <f t="shared" si="3"/>
        <v>24</v>
      </c>
      <c r="J16">
        <f t="shared" si="3"/>
        <v>24</v>
      </c>
      <c r="K16">
        <f t="shared" si="3"/>
        <v>24</v>
      </c>
      <c r="L16">
        <f t="shared" si="3"/>
        <v>24</v>
      </c>
      <c r="M16">
        <f t="shared" si="3"/>
        <v>24</v>
      </c>
      <c r="N16">
        <f>SUM(B16:M16)</f>
        <v>1564</v>
      </c>
    </row>
    <row r="17" spans="1:14" x14ac:dyDescent="0.3">
      <c r="A17" s="11"/>
    </row>
    <row r="18" spans="1:14" x14ac:dyDescent="0.3">
      <c r="A18" s="1" t="s">
        <v>50</v>
      </c>
    </row>
    <row r="19" spans="1:14" x14ac:dyDescent="0.3">
      <c r="A19" t="s">
        <v>105</v>
      </c>
      <c r="B19" cm="1">
        <f t="array" ref="B19:M19">'Income Statement Year 1 '!B21:M21</f>
        <v>20</v>
      </c>
      <c r="C19">
        <v>20</v>
      </c>
      <c r="D19">
        <v>15</v>
      </c>
      <c r="E19">
        <v>20</v>
      </c>
      <c r="F19">
        <v>22</v>
      </c>
      <c r="G19">
        <v>25</v>
      </c>
      <c r="H19">
        <v>30</v>
      </c>
      <c r="I19">
        <v>30</v>
      </c>
      <c r="J19">
        <v>35</v>
      </c>
      <c r="K19">
        <v>38</v>
      </c>
      <c r="L19">
        <v>40</v>
      </c>
      <c r="M19">
        <v>40</v>
      </c>
    </row>
    <row r="20" spans="1:14" x14ac:dyDescent="0.3">
      <c r="A20" t="s">
        <v>93</v>
      </c>
      <c r="B20">
        <v>120</v>
      </c>
    </row>
    <row r="21" spans="1:14" x14ac:dyDescent="0.3">
      <c r="A21" t="s">
        <v>102</v>
      </c>
      <c r="B21">
        <v>200</v>
      </c>
      <c r="C21">
        <v>12</v>
      </c>
      <c r="D21">
        <v>12</v>
      </c>
      <c r="E21">
        <v>12</v>
      </c>
      <c r="F21">
        <v>12</v>
      </c>
      <c r="G21">
        <v>12</v>
      </c>
      <c r="H21">
        <v>12</v>
      </c>
      <c r="I21">
        <v>12</v>
      </c>
      <c r="J21">
        <v>12</v>
      </c>
      <c r="K21">
        <v>12</v>
      </c>
      <c r="L21">
        <v>12</v>
      </c>
      <c r="M21">
        <v>12</v>
      </c>
    </row>
    <row r="22" spans="1:14" x14ac:dyDescent="0.3">
      <c r="A22" t="s">
        <v>104</v>
      </c>
      <c r="B22" cm="1">
        <f t="array" ref="B22:M22">'Income Statement Year 1 '!B20:M20</f>
        <v>18</v>
      </c>
      <c r="C22">
        <v>20</v>
      </c>
      <c r="D22">
        <v>15</v>
      </c>
      <c r="E22">
        <v>20</v>
      </c>
      <c r="F22">
        <v>22</v>
      </c>
      <c r="G22">
        <v>25</v>
      </c>
      <c r="H22">
        <v>25</v>
      </c>
      <c r="I22">
        <v>30</v>
      </c>
      <c r="J22">
        <v>36</v>
      </c>
      <c r="K22">
        <v>40</v>
      </c>
      <c r="L22">
        <v>45</v>
      </c>
      <c r="M22">
        <v>40</v>
      </c>
    </row>
    <row r="23" spans="1:14" x14ac:dyDescent="0.3">
      <c r="A23" t="s">
        <v>106</v>
      </c>
      <c r="B23" cm="1">
        <f t="array" ref="B23:M23">'Income Statement Year 1 '!B19:M19</f>
        <v>30</v>
      </c>
      <c r="C23">
        <v>30</v>
      </c>
      <c r="D23">
        <v>25</v>
      </c>
      <c r="E23">
        <v>30</v>
      </c>
      <c r="F23">
        <v>32</v>
      </c>
      <c r="G23">
        <v>35</v>
      </c>
      <c r="H23">
        <v>35</v>
      </c>
      <c r="I23">
        <v>40</v>
      </c>
      <c r="J23">
        <v>45</v>
      </c>
      <c r="K23">
        <v>48</v>
      </c>
      <c r="L23">
        <v>48</v>
      </c>
      <c r="M23">
        <v>50</v>
      </c>
    </row>
    <row r="24" spans="1:14" x14ac:dyDescent="0.3">
      <c r="A24" s="11" t="s">
        <v>51</v>
      </c>
      <c r="B24">
        <f>SUM(B19:B21)</f>
        <v>340</v>
      </c>
      <c r="C24">
        <f t="shared" ref="C24:M24" si="4">SUM(C19:C21)</f>
        <v>32</v>
      </c>
      <c r="D24">
        <f t="shared" si="4"/>
        <v>27</v>
      </c>
      <c r="E24">
        <f t="shared" si="4"/>
        <v>32</v>
      </c>
      <c r="F24">
        <f t="shared" si="4"/>
        <v>34</v>
      </c>
      <c r="G24">
        <f t="shared" si="4"/>
        <v>37</v>
      </c>
      <c r="H24">
        <f t="shared" si="4"/>
        <v>42</v>
      </c>
      <c r="I24">
        <f t="shared" si="4"/>
        <v>42</v>
      </c>
      <c r="J24">
        <f t="shared" si="4"/>
        <v>47</v>
      </c>
      <c r="K24">
        <f t="shared" si="4"/>
        <v>50</v>
      </c>
      <c r="L24">
        <f t="shared" si="4"/>
        <v>52</v>
      </c>
      <c r="M24">
        <f t="shared" si="4"/>
        <v>52</v>
      </c>
      <c r="N24">
        <f>SUM(B24:M24)</f>
        <v>787</v>
      </c>
    </row>
    <row r="27" spans="1:14" x14ac:dyDescent="0.3">
      <c r="A27" s="1" t="s">
        <v>53</v>
      </c>
      <c r="B27">
        <f>B16+B24</f>
        <v>1640</v>
      </c>
      <c r="C27">
        <f t="shared" ref="C27:M27" si="5">C16+C24</f>
        <v>56</v>
      </c>
      <c r="D27">
        <f t="shared" si="5"/>
        <v>51</v>
      </c>
      <c r="E27">
        <f t="shared" si="5"/>
        <v>56</v>
      </c>
      <c r="F27">
        <f t="shared" si="5"/>
        <v>58</v>
      </c>
      <c r="G27">
        <f t="shared" si="5"/>
        <v>61</v>
      </c>
      <c r="H27">
        <f t="shared" si="5"/>
        <v>66</v>
      </c>
      <c r="I27">
        <f t="shared" si="5"/>
        <v>66</v>
      </c>
      <c r="J27">
        <f t="shared" si="5"/>
        <v>71</v>
      </c>
      <c r="K27">
        <f t="shared" si="5"/>
        <v>74</v>
      </c>
      <c r="L27">
        <f t="shared" si="5"/>
        <v>76</v>
      </c>
      <c r="M27">
        <f t="shared" si="5"/>
        <v>76</v>
      </c>
      <c r="N27">
        <f>N9-N16-N24</f>
        <v>3883</v>
      </c>
    </row>
    <row r="28" spans="1:14" x14ac:dyDescent="0.3">
      <c r="N28">
        <v>4218</v>
      </c>
    </row>
    <row r="29" spans="1:14" x14ac:dyDescent="0.3">
      <c r="A29" t="s">
        <v>54</v>
      </c>
      <c r="B29">
        <f>B11</f>
        <v>209</v>
      </c>
      <c r="C29">
        <f t="shared" ref="C29:M29" si="6">C11</f>
        <v>-1166</v>
      </c>
      <c r="D29">
        <f t="shared" si="6"/>
        <v>-1024</v>
      </c>
      <c r="E29">
        <f t="shared" si="6"/>
        <v>-658</v>
      </c>
      <c r="F29">
        <f t="shared" si="6"/>
        <v>-222</v>
      </c>
      <c r="G29">
        <f t="shared" si="6"/>
        <v>236</v>
      </c>
      <c r="H29">
        <f t="shared" si="6"/>
        <v>709</v>
      </c>
      <c r="I29">
        <f t="shared" si="6"/>
        <v>1244</v>
      </c>
      <c r="J29">
        <f t="shared" si="6"/>
        <v>1849</v>
      </c>
      <c r="K29">
        <f t="shared" si="6"/>
        <v>2504</v>
      </c>
      <c r="L29">
        <f t="shared" si="6"/>
        <v>3235</v>
      </c>
      <c r="M29">
        <f t="shared" si="6"/>
        <v>3959</v>
      </c>
      <c r="N29">
        <f>N28-M34</f>
        <v>335</v>
      </c>
    </row>
    <row r="30" spans="1:14" x14ac:dyDescent="0.3">
      <c r="A30" t="s">
        <v>55</v>
      </c>
      <c r="B30">
        <f>B27</f>
        <v>1640</v>
      </c>
      <c r="C30">
        <f t="shared" ref="C30:M30" si="7">C27</f>
        <v>56</v>
      </c>
      <c r="D30">
        <f t="shared" si="7"/>
        <v>51</v>
      </c>
      <c r="E30">
        <f t="shared" si="7"/>
        <v>56</v>
      </c>
      <c r="F30">
        <f t="shared" si="7"/>
        <v>58</v>
      </c>
      <c r="G30">
        <f t="shared" si="7"/>
        <v>61</v>
      </c>
      <c r="H30">
        <f t="shared" si="7"/>
        <v>66</v>
      </c>
      <c r="I30">
        <f t="shared" si="7"/>
        <v>66</v>
      </c>
      <c r="J30">
        <f t="shared" si="7"/>
        <v>71</v>
      </c>
      <c r="K30">
        <f t="shared" si="7"/>
        <v>74</v>
      </c>
      <c r="L30">
        <f t="shared" si="7"/>
        <v>76</v>
      </c>
      <c r="M30">
        <f t="shared" si="7"/>
        <v>76</v>
      </c>
    </row>
    <row r="32" spans="1:14" x14ac:dyDescent="0.3">
      <c r="A32" s="1" t="s">
        <v>57</v>
      </c>
      <c r="B32">
        <f>B29-B30</f>
        <v>-1431</v>
      </c>
      <c r="C32">
        <f t="shared" ref="C32:M32" si="8">C29-C30</f>
        <v>-1222</v>
      </c>
      <c r="D32">
        <f t="shared" si="8"/>
        <v>-1075</v>
      </c>
      <c r="E32">
        <f t="shared" si="8"/>
        <v>-714</v>
      </c>
      <c r="F32">
        <f t="shared" si="8"/>
        <v>-280</v>
      </c>
      <c r="G32">
        <f t="shared" si="8"/>
        <v>175</v>
      </c>
      <c r="H32">
        <f t="shared" si="8"/>
        <v>643</v>
      </c>
      <c r="I32">
        <f t="shared" si="8"/>
        <v>1178</v>
      </c>
      <c r="J32">
        <f t="shared" si="8"/>
        <v>1778</v>
      </c>
      <c r="K32">
        <f t="shared" si="8"/>
        <v>2430</v>
      </c>
      <c r="L32">
        <f t="shared" si="8"/>
        <v>3159</v>
      </c>
      <c r="M32">
        <f t="shared" si="8"/>
        <v>3883</v>
      </c>
    </row>
    <row r="33" spans="1:14" x14ac:dyDescent="0.3">
      <c r="A33" t="s">
        <v>58</v>
      </c>
    </row>
    <row r="34" spans="1:14" x14ac:dyDescent="0.3">
      <c r="A34" t="s">
        <v>59</v>
      </c>
      <c r="B34">
        <f>B32-B33</f>
        <v>-1431</v>
      </c>
      <c r="C34">
        <f t="shared" ref="C34:M34" si="9">C32-C33</f>
        <v>-1222</v>
      </c>
      <c r="D34">
        <f t="shared" si="9"/>
        <v>-1075</v>
      </c>
      <c r="E34">
        <f t="shared" si="9"/>
        <v>-714</v>
      </c>
      <c r="F34">
        <f t="shared" si="9"/>
        <v>-280</v>
      </c>
      <c r="G34">
        <f t="shared" si="9"/>
        <v>175</v>
      </c>
      <c r="H34">
        <f t="shared" si="9"/>
        <v>643</v>
      </c>
      <c r="I34">
        <f t="shared" si="9"/>
        <v>1178</v>
      </c>
      <c r="J34">
        <f t="shared" si="9"/>
        <v>1778</v>
      </c>
      <c r="K34">
        <f t="shared" si="9"/>
        <v>2430</v>
      </c>
      <c r="L34">
        <f t="shared" si="9"/>
        <v>3159</v>
      </c>
      <c r="M34">
        <f t="shared" si="9"/>
        <v>3883</v>
      </c>
      <c r="N34" s="13"/>
    </row>
    <row r="35" spans="1:14" x14ac:dyDescent="0.3">
      <c r="N35" s="14"/>
    </row>
    <row r="36" spans="1:14" x14ac:dyDescent="0.3">
      <c r="N36" s="15"/>
    </row>
    <row r="37" spans="1:14" x14ac:dyDescent="0.3">
      <c r="N37" s="16"/>
    </row>
    <row r="38" spans="1:14" ht="17.399999999999999" x14ac:dyDescent="0.3">
      <c r="C38" s="12"/>
      <c r="N38" s="16"/>
    </row>
    <row r="39" spans="1:14" x14ac:dyDescent="0.3">
      <c r="N39" s="17"/>
    </row>
    <row r="40" spans="1:14" x14ac:dyDescent="0.3">
      <c r="N40" s="17"/>
    </row>
    <row r="41" spans="1:14" x14ac:dyDescent="0.3">
      <c r="N41" s="16"/>
    </row>
    <row r="42" spans="1:14" x14ac:dyDescent="0.3">
      <c r="N42" s="18"/>
    </row>
    <row r="43" spans="1:14" x14ac:dyDescent="0.3">
      <c r="N43" s="14"/>
    </row>
    <row r="44" spans="1:14" x14ac:dyDescent="0.3">
      <c r="N44" s="13"/>
    </row>
    <row r="45" spans="1:14" x14ac:dyDescent="0.3">
      <c r="N45" s="13"/>
    </row>
    <row r="46" spans="1:14" x14ac:dyDescent="0.3">
      <c r="N46"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N33"/>
  <sheetViews>
    <sheetView zoomScale="65" zoomScaleNormal="65" workbookViewId="0">
      <selection activeCell="N10" sqref="N10"/>
    </sheetView>
  </sheetViews>
  <sheetFormatPr defaultColWidth="11.19921875" defaultRowHeight="15.6" x14ac:dyDescent="0.3"/>
  <cols>
    <col min="1" max="1" width="34.5" customWidth="1"/>
  </cols>
  <sheetData>
    <row r="1" spans="1:14" x14ac:dyDescent="0.3">
      <c r="B1" t="s">
        <v>103</v>
      </c>
    </row>
    <row r="2" spans="1:14" x14ac:dyDescent="0.3">
      <c r="B2" t="s">
        <v>3</v>
      </c>
      <c r="C2" t="s">
        <v>4</v>
      </c>
      <c r="D2" t="s">
        <v>5</v>
      </c>
      <c r="E2" t="s">
        <v>6</v>
      </c>
      <c r="F2" t="s">
        <v>7</v>
      </c>
      <c r="G2" t="s">
        <v>8</v>
      </c>
      <c r="H2" t="s">
        <v>9</v>
      </c>
      <c r="I2" t="s">
        <v>10</v>
      </c>
      <c r="J2" t="s">
        <v>11</v>
      </c>
      <c r="K2" t="s">
        <v>12</v>
      </c>
      <c r="L2" t="s">
        <v>13</v>
      </c>
      <c r="M2" t="s">
        <v>14</v>
      </c>
    </row>
    <row r="3" spans="1:14" x14ac:dyDescent="0.3">
      <c r="A3" t="s">
        <v>44</v>
      </c>
      <c r="B3">
        <f>'Cash Flow Year 1 '!M34</f>
        <v>3883</v>
      </c>
      <c r="C3">
        <f>B3+B31</f>
        <v>4112.2700000000004</v>
      </c>
      <c r="D3">
        <f t="shared" ref="D3:M3" si="0">C3+C31</f>
        <v>4316.2900000000009</v>
      </c>
      <c r="E3">
        <f t="shared" si="0"/>
        <v>4498.8200000000006</v>
      </c>
      <c r="F3">
        <f t="shared" si="0"/>
        <v>4985.51</v>
      </c>
      <c r="G3">
        <f t="shared" si="0"/>
        <v>5433.96</v>
      </c>
      <c r="H3">
        <f t="shared" si="0"/>
        <v>5920.58</v>
      </c>
      <c r="I3">
        <f t="shared" si="0"/>
        <v>6435.78</v>
      </c>
      <c r="J3">
        <f t="shared" si="0"/>
        <v>6991.0499999999993</v>
      </c>
      <c r="K3">
        <f t="shared" si="0"/>
        <v>7637.23</v>
      </c>
      <c r="L3">
        <f t="shared" si="0"/>
        <v>8260.73</v>
      </c>
      <c r="M3">
        <f t="shared" si="0"/>
        <v>9047.68</v>
      </c>
    </row>
    <row r="5" spans="1:14" x14ac:dyDescent="0.3">
      <c r="A5" t="s">
        <v>47</v>
      </c>
    </row>
    <row r="6" spans="1:14" x14ac:dyDescent="0.3">
      <c r="A6" t="s">
        <v>46</v>
      </c>
      <c r="B6" cm="1">
        <f t="array" ref="B6:M6">'Income Statement Year 2 '!B12:M12</f>
        <v>343</v>
      </c>
      <c r="C6">
        <v>318</v>
      </c>
      <c r="D6">
        <v>277</v>
      </c>
      <c r="E6">
        <v>621</v>
      </c>
      <c r="F6">
        <v>605</v>
      </c>
      <c r="G6">
        <v>658</v>
      </c>
      <c r="H6">
        <v>680</v>
      </c>
      <c r="I6">
        <v>743</v>
      </c>
      <c r="J6">
        <v>862</v>
      </c>
      <c r="K6">
        <v>850</v>
      </c>
      <c r="L6">
        <v>1055</v>
      </c>
      <c r="M6">
        <v>1093</v>
      </c>
    </row>
    <row r="7" spans="1:14" x14ac:dyDescent="0.3">
      <c r="A7" t="s">
        <v>45</v>
      </c>
    </row>
    <row r="9" spans="1:14" x14ac:dyDescent="0.3">
      <c r="A9" t="s">
        <v>48</v>
      </c>
      <c r="B9">
        <f>B6+B7</f>
        <v>343</v>
      </c>
      <c r="C9">
        <f t="shared" ref="C9:M9" si="1">C6+C7</f>
        <v>318</v>
      </c>
      <c r="D9">
        <f t="shared" si="1"/>
        <v>277</v>
      </c>
      <c r="E9">
        <f t="shared" si="1"/>
        <v>621</v>
      </c>
      <c r="F9">
        <f t="shared" si="1"/>
        <v>605</v>
      </c>
      <c r="G9">
        <f t="shared" si="1"/>
        <v>658</v>
      </c>
      <c r="H9">
        <f t="shared" si="1"/>
        <v>680</v>
      </c>
      <c r="I9">
        <f t="shared" si="1"/>
        <v>743</v>
      </c>
      <c r="J9">
        <f t="shared" si="1"/>
        <v>862</v>
      </c>
      <c r="K9">
        <f t="shared" si="1"/>
        <v>850</v>
      </c>
      <c r="L9">
        <f t="shared" si="1"/>
        <v>1055</v>
      </c>
      <c r="M9">
        <f t="shared" si="1"/>
        <v>1093</v>
      </c>
      <c r="N9">
        <f>SUM(B9:M9)</f>
        <v>8105</v>
      </c>
    </row>
    <row r="11" spans="1:14" x14ac:dyDescent="0.3">
      <c r="A11" t="s">
        <v>56</v>
      </c>
      <c r="B11">
        <f>B3+B9</f>
        <v>4226</v>
      </c>
      <c r="C11">
        <f t="shared" ref="C11:M11" si="2">C3+C9</f>
        <v>4430.2700000000004</v>
      </c>
      <c r="D11">
        <f t="shared" si="2"/>
        <v>4593.2900000000009</v>
      </c>
      <c r="E11">
        <f t="shared" si="2"/>
        <v>5119.8200000000006</v>
      </c>
      <c r="F11">
        <f t="shared" si="2"/>
        <v>5590.51</v>
      </c>
      <c r="G11">
        <f t="shared" si="2"/>
        <v>6091.96</v>
      </c>
      <c r="H11">
        <f t="shared" si="2"/>
        <v>6600.58</v>
      </c>
      <c r="I11">
        <f t="shared" si="2"/>
        <v>7178.78</v>
      </c>
      <c r="J11">
        <f t="shared" si="2"/>
        <v>7853.0499999999993</v>
      </c>
      <c r="K11">
        <f t="shared" si="2"/>
        <v>8487.23</v>
      </c>
      <c r="L11">
        <f t="shared" si="2"/>
        <v>9315.73</v>
      </c>
      <c r="M11">
        <f t="shared" si="2"/>
        <v>10140.68</v>
      </c>
    </row>
    <row r="13" spans="1:14" x14ac:dyDescent="0.3">
      <c r="A13" t="s">
        <v>49</v>
      </c>
    </row>
    <row r="14" spans="1:14" x14ac:dyDescent="0.3">
      <c r="A14" t="s">
        <v>38</v>
      </c>
      <c r="B14" cm="1">
        <f t="array" ref="B14:M14">'Income Statement Year 2 '!B13:M13</f>
        <v>37.729999999999997</v>
      </c>
      <c r="C14">
        <v>34.979999999999997</v>
      </c>
      <c r="D14">
        <v>30.47</v>
      </c>
      <c r="E14">
        <v>68.31</v>
      </c>
      <c r="F14">
        <v>66.55</v>
      </c>
      <c r="G14">
        <v>72.38</v>
      </c>
      <c r="H14">
        <v>74.8</v>
      </c>
      <c r="I14">
        <v>81.73</v>
      </c>
      <c r="J14">
        <v>94.820000000000007</v>
      </c>
      <c r="K14">
        <v>93.5</v>
      </c>
      <c r="L14">
        <v>116.05</v>
      </c>
      <c r="M14">
        <v>120.23</v>
      </c>
    </row>
    <row r="16" spans="1:14" x14ac:dyDescent="0.3">
      <c r="A16" t="s">
        <v>52</v>
      </c>
      <c r="B16">
        <f>B14+B15</f>
        <v>37.729999999999997</v>
      </c>
      <c r="C16">
        <f t="shared" ref="C16:M16" si="3">C14+C15</f>
        <v>34.979999999999997</v>
      </c>
      <c r="D16">
        <f t="shared" si="3"/>
        <v>30.47</v>
      </c>
      <c r="E16">
        <f t="shared" si="3"/>
        <v>68.31</v>
      </c>
      <c r="F16">
        <f t="shared" si="3"/>
        <v>66.55</v>
      </c>
      <c r="G16">
        <f t="shared" si="3"/>
        <v>72.38</v>
      </c>
      <c r="H16">
        <f t="shared" si="3"/>
        <v>74.8</v>
      </c>
      <c r="I16">
        <f t="shared" si="3"/>
        <v>81.73</v>
      </c>
      <c r="J16">
        <f t="shared" si="3"/>
        <v>94.820000000000007</v>
      </c>
      <c r="K16">
        <f t="shared" si="3"/>
        <v>93.5</v>
      </c>
      <c r="L16">
        <f t="shared" si="3"/>
        <v>116.05</v>
      </c>
      <c r="M16">
        <f t="shared" si="3"/>
        <v>120.23</v>
      </c>
    </row>
    <row r="18" spans="1:13" x14ac:dyDescent="0.3">
      <c r="A18" t="s">
        <v>50</v>
      </c>
    </row>
    <row r="19" spans="1:13" x14ac:dyDescent="0.3">
      <c r="A19" t="s">
        <v>79</v>
      </c>
      <c r="B19" cm="1">
        <f t="array" ref="B19:M19">'Income Statement Year 2 '!B19:M19</f>
        <v>34</v>
      </c>
      <c r="C19">
        <v>34</v>
      </c>
      <c r="D19">
        <v>27</v>
      </c>
      <c r="E19">
        <v>30</v>
      </c>
      <c r="F19">
        <v>38</v>
      </c>
      <c r="G19">
        <v>39</v>
      </c>
      <c r="H19">
        <v>37</v>
      </c>
      <c r="I19">
        <v>42</v>
      </c>
      <c r="J19">
        <v>47</v>
      </c>
      <c r="K19">
        <v>50</v>
      </c>
      <c r="L19">
        <v>50</v>
      </c>
      <c r="M19">
        <v>52</v>
      </c>
    </row>
    <row r="20" spans="1:13" x14ac:dyDescent="0.3">
      <c r="A20" t="s">
        <v>104</v>
      </c>
      <c r="B20" cm="1">
        <f t="array" ref="B20:M20">'Income Statement Year 2 '!B20:M20</f>
        <v>20</v>
      </c>
      <c r="C20">
        <v>22</v>
      </c>
      <c r="D20">
        <v>18</v>
      </c>
      <c r="E20">
        <v>20</v>
      </c>
      <c r="F20">
        <v>25</v>
      </c>
      <c r="G20">
        <v>30</v>
      </c>
      <c r="H20">
        <v>27</v>
      </c>
      <c r="I20">
        <v>32</v>
      </c>
      <c r="J20">
        <v>38</v>
      </c>
      <c r="K20">
        <v>43</v>
      </c>
      <c r="L20">
        <v>50</v>
      </c>
      <c r="M20">
        <v>52</v>
      </c>
    </row>
    <row r="21" spans="1:13" x14ac:dyDescent="0.3">
      <c r="A21" t="s">
        <v>68</v>
      </c>
      <c r="B21" cm="1">
        <f t="array" ref="B21:M21">'Income Statement Year 2 '!B22:M22</f>
        <v>22</v>
      </c>
      <c r="C21">
        <v>23</v>
      </c>
      <c r="D21">
        <v>19</v>
      </c>
      <c r="E21">
        <v>16</v>
      </c>
      <c r="F21">
        <v>27</v>
      </c>
      <c r="G21">
        <v>30</v>
      </c>
      <c r="H21">
        <v>26</v>
      </c>
      <c r="I21">
        <v>32</v>
      </c>
      <c r="J21">
        <v>36</v>
      </c>
      <c r="K21">
        <v>40</v>
      </c>
      <c r="L21">
        <v>52</v>
      </c>
      <c r="M21">
        <v>54</v>
      </c>
    </row>
    <row r="22" spans="1:13" x14ac:dyDescent="0.3">
      <c r="A22" t="s">
        <v>81</v>
      </c>
      <c r="B22" cm="1">
        <f t="array" ref="B22:M22">'Income Statement Year 2 '!B21:M21</f>
        <v>22</v>
      </c>
      <c r="C22">
        <v>22</v>
      </c>
      <c r="D22">
        <v>18</v>
      </c>
      <c r="E22">
        <v>20</v>
      </c>
      <c r="F22">
        <v>25</v>
      </c>
      <c r="G22">
        <v>30</v>
      </c>
      <c r="H22">
        <v>32</v>
      </c>
      <c r="I22">
        <v>34</v>
      </c>
      <c r="J22">
        <v>36</v>
      </c>
      <c r="K22">
        <v>40</v>
      </c>
      <c r="L22">
        <v>50</v>
      </c>
      <c r="M22">
        <v>52</v>
      </c>
    </row>
    <row r="23" spans="1:13" x14ac:dyDescent="0.3">
      <c r="A23" t="s">
        <v>51</v>
      </c>
      <c r="B23">
        <f>SUM(B19:B21)</f>
        <v>76</v>
      </c>
      <c r="C23">
        <f t="shared" ref="C23:M23" si="4">SUM(C19:C21)</f>
        <v>79</v>
      </c>
      <c r="D23">
        <f t="shared" si="4"/>
        <v>64</v>
      </c>
      <c r="E23">
        <f t="shared" si="4"/>
        <v>66</v>
      </c>
      <c r="F23">
        <f t="shared" si="4"/>
        <v>90</v>
      </c>
      <c r="G23">
        <f t="shared" si="4"/>
        <v>99</v>
      </c>
      <c r="H23">
        <f t="shared" si="4"/>
        <v>90</v>
      </c>
      <c r="I23">
        <f t="shared" si="4"/>
        <v>106</v>
      </c>
      <c r="J23">
        <f t="shared" si="4"/>
        <v>121</v>
      </c>
      <c r="K23">
        <f t="shared" si="4"/>
        <v>133</v>
      </c>
      <c r="L23">
        <f t="shared" si="4"/>
        <v>152</v>
      </c>
      <c r="M23">
        <f t="shared" si="4"/>
        <v>158</v>
      </c>
    </row>
    <row r="26" spans="1:13" x14ac:dyDescent="0.3">
      <c r="A26" t="s">
        <v>53</v>
      </c>
      <c r="B26">
        <f>B16+B23</f>
        <v>113.72999999999999</v>
      </c>
      <c r="C26">
        <f t="shared" ref="C26:M26" si="5">C16+C23</f>
        <v>113.97999999999999</v>
      </c>
      <c r="D26">
        <f t="shared" si="5"/>
        <v>94.47</v>
      </c>
      <c r="E26">
        <f t="shared" si="5"/>
        <v>134.31</v>
      </c>
      <c r="F26">
        <f t="shared" si="5"/>
        <v>156.55000000000001</v>
      </c>
      <c r="G26">
        <f t="shared" si="5"/>
        <v>171.38</v>
      </c>
      <c r="H26">
        <f t="shared" si="5"/>
        <v>164.8</v>
      </c>
      <c r="I26">
        <f t="shared" si="5"/>
        <v>187.73000000000002</v>
      </c>
      <c r="J26">
        <f t="shared" si="5"/>
        <v>215.82</v>
      </c>
      <c r="K26">
        <f t="shared" si="5"/>
        <v>226.5</v>
      </c>
      <c r="L26">
        <f t="shared" si="5"/>
        <v>268.05</v>
      </c>
      <c r="M26">
        <f t="shared" si="5"/>
        <v>278.23</v>
      </c>
    </row>
    <row r="28" spans="1:13" x14ac:dyDescent="0.3">
      <c r="A28" t="s">
        <v>54</v>
      </c>
      <c r="B28">
        <f>B9</f>
        <v>343</v>
      </c>
      <c r="C28">
        <f t="shared" ref="C28:M28" si="6">C9</f>
        <v>318</v>
      </c>
      <c r="D28">
        <f t="shared" si="6"/>
        <v>277</v>
      </c>
      <c r="E28">
        <f t="shared" si="6"/>
        <v>621</v>
      </c>
      <c r="F28">
        <f t="shared" si="6"/>
        <v>605</v>
      </c>
      <c r="G28">
        <f t="shared" si="6"/>
        <v>658</v>
      </c>
      <c r="H28">
        <f t="shared" si="6"/>
        <v>680</v>
      </c>
      <c r="I28">
        <f t="shared" si="6"/>
        <v>743</v>
      </c>
      <c r="J28">
        <f t="shared" si="6"/>
        <v>862</v>
      </c>
      <c r="K28">
        <f t="shared" si="6"/>
        <v>850</v>
      </c>
      <c r="L28">
        <f t="shared" si="6"/>
        <v>1055</v>
      </c>
      <c r="M28">
        <f t="shared" si="6"/>
        <v>1093</v>
      </c>
    </row>
    <row r="29" spans="1:13" x14ac:dyDescent="0.3">
      <c r="A29" t="s">
        <v>55</v>
      </c>
      <c r="B29">
        <f>B26</f>
        <v>113.72999999999999</v>
      </c>
      <c r="C29">
        <f t="shared" ref="C29:M29" si="7">C26</f>
        <v>113.97999999999999</v>
      </c>
      <c r="D29">
        <f t="shared" si="7"/>
        <v>94.47</v>
      </c>
      <c r="E29">
        <f t="shared" si="7"/>
        <v>134.31</v>
      </c>
      <c r="F29">
        <f t="shared" si="7"/>
        <v>156.55000000000001</v>
      </c>
      <c r="G29">
        <f t="shared" si="7"/>
        <v>171.38</v>
      </c>
      <c r="H29">
        <f t="shared" si="7"/>
        <v>164.8</v>
      </c>
      <c r="I29">
        <f t="shared" si="7"/>
        <v>187.73000000000002</v>
      </c>
      <c r="J29">
        <f t="shared" si="7"/>
        <v>215.82</v>
      </c>
      <c r="K29">
        <f t="shared" si="7"/>
        <v>226.5</v>
      </c>
      <c r="L29">
        <f t="shared" si="7"/>
        <v>268.05</v>
      </c>
      <c r="M29">
        <f t="shared" si="7"/>
        <v>278.23</v>
      </c>
    </row>
    <row r="31" spans="1:13" x14ac:dyDescent="0.3">
      <c r="A31" t="s">
        <v>57</v>
      </c>
      <c r="B31">
        <f>B28-B29</f>
        <v>229.27</v>
      </c>
      <c r="C31">
        <f t="shared" ref="C31:M31" si="8">C28-C29</f>
        <v>204.02</v>
      </c>
      <c r="D31">
        <f t="shared" si="8"/>
        <v>182.53</v>
      </c>
      <c r="E31">
        <f t="shared" si="8"/>
        <v>486.69</v>
      </c>
      <c r="F31">
        <f t="shared" si="8"/>
        <v>448.45</v>
      </c>
      <c r="G31">
        <f t="shared" si="8"/>
        <v>486.62</v>
      </c>
      <c r="H31">
        <f t="shared" si="8"/>
        <v>515.20000000000005</v>
      </c>
      <c r="I31">
        <f t="shared" si="8"/>
        <v>555.27</v>
      </c>
      <c r="J31">
        <f t="shared" si="8"/>
        <v>646.18000000000006</v>
      </c>
      <c r="K31">
        <f t="shared" si="8"/>
        <v>623.5</v>
      </c>
      <c r="L31">
        <f t="shared" si="8"/>
        <v>786.95</v>
      </c>
      <c r="M31">
        <f t="shared" si="8"/>
        <v>814.77</v>
      </c>
    </row>
    <row r="32" spans="1:13" x14ac:dyDescent="0.3">
      <c r="A32" t="s">
        <v>58</v>
      </c>
    </row>
    <row r="33" spans="1:13" x14ac:dyDescent="0.3">
      <c r="A33" t="s">
        <v>59</v>
      </c>
      <c r="B33">
        <f>B31-B32</f>
        <v>229.27</v>
      </c>
      <c r="C33">
        <f t="shared" ref="C33:M33" si="9">C31-C32</f>
        <v>204.02</v>
      </c>
      <c r="D33">
        <f t="shared" si="9"/>
        <v>182.53</v>
      </c>
      <c r="E33">
        <f t="shared" si="9"/>
        <v>486.69</v>
      </c>
      <c r="F33">
        <f t="shared" si="9"/>
        <v>448.45</v>
      </c>
      <c r="G33">
        <f t="shared" si="9"/>
        <v>486.62</v>
      </c>
      <c r="H33">
        <f t="shared" si="9"/>
        <v>515.20000000000005</v>
      </c>
      <c r="I33">
        <f t="shared" si="9"/>
        <v>555.27</v>
      </c>
      <c r="J33">
        <f t="shared" si="9"/>
        <v>646.18000000000006</v>
      </c>
      <c r="K33">
        <f t="shared" si="9"/>
        <v>623.5</v>
      </c>
      <c r="L33">
        <f t="shared" si="9"/>
        <v>786.95</v>
      </c>
      <c r="M33">
        <f t="shared" si="9"/>
        <v>814.77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N45"/>
  <sheetViews>
    <sheetView zoomScale="68" workbookViewId="0">
      <selection activeCell="N34" sqref="N34"/>
    </sheetView>
  </sheetViews>
  <sheetFormatPr defaultColWidth="11.19921875" defaultRowHeight="15.6" x14ac:dyDescent="0.3"/>
  <cols>
    <col min="1" max="1" width="34.796875" bestFit="1" customWidth="1"/>
  </cols>
  <sheetData>
    <row r="1" spans="1:14" x14ac:dyDescent="0.3">
      <c r="A1" t="s">
        <v>107</v>
      </c>
    </row>
    <row r="2" spans="1:14" x14ac:dyDescent="0.3">
      <c r="B2" s="19" t="s">
        <v>3</v>
      </c>
      <c r="C2" s="19" t="s">
        <v>4</v>
      </c>
      <c r="D2" s="19" t="s">
        <v>5</v>
      </c>
      <c r="E2" s="19" t="s">
        <v>6</v>
      </c>
      <c r="F2" s="19" t="s">
        <v>7</v>
      </c>
      <c r="G2" s="19" t="s">
        <v>8</v>
      </c>
      <c r="H2" s="19" t="s">
        <v>9</v>
      </c>
      <c r="I2" s="19" t="s">
        <v>10</v>
      </c>
      <c r="J2" s="19" t="s">
        <v>11</v>
      </c>
      <c r="K2" s="19" t="s">
        <v>12</v>
      </c>
      <c r="L2" s="19" t="s">
        <v>13</v>
      </c>
      <c r="M2" s="19" t="s">
        <v>14</v>
      </c>
    </row>
    <row r="3" spans="1:14" x14ac:dyDescent="0.3">
      <c r="A3" s="1" t="s">
        <v>44</v>
      </c>
      <c r="B3">
        <f>'Cash Flow Year 2'!M33</f>
        <v>814.77</v>
      </c>
      <c r="C3">
        <f>B3+B31</f>
        <v>1381.97</v>
      </c>
      <c r="D3">
        <f t="shared" ref="D3:M3" si="0">C3+C31</f>
        <v>1938.41</v>
      </c>
      <c r="E3">
        <f t="shared" si="0"/>
        <v>2221.21</v>
      </c>
      <c r="F3">
        <f t="shared" si="0"/>
        <v>2772.45</v>
      </c>
      <c r="G3">
        <f t="shared" si="0"/>
        <v>3381.21</v>
      </c>
      <c r="H3">
        <f t="shared" si="0"/>
        <v>3906.65</v>
      </c>
      <c r="I3">
        <f t="shared" si="0"/>
        <v>4639.8900000000003</v>
      </c>
      <c r="J3">
        <f t="shared" si="0"/>
        <v>5301.29</v>
      </c>
      <c r="K3">
        <f t="shared" si="0"/>
        <v>6096.41</v>
      </c>
      <c r="L3">
        <f t="shared" si="0"/>
        <v>6861.29</v>
      </c>
      <c r="M3">
        <f t="shared" si="0"/>
        <v>7631.89</v>
      </c>
    </row>
    <row r="5" spans="1:14" x14ac:dyDescent="0.3">
      <c r="A5" s="1" t="s">
        <v>47</v>
      </c>
    </row>
    <row r="6" spans="1:14" x14ac:dyDescent="0.3">
      <c r="A6" t="s">
        <v>46</v>
      </c>
      <c r="B6" cm="1">
        <f t="array" ref="B6:M6">'Income Statement Year 3'!B12:M12</f>
        <v>765</v>
      </c>
      <c r="C6">
        <v>763</v>
      </c>
      <c r="D6">
        <v>410</v>
      </c>
      <c r="E6">
        <v>723</v>
      </c>
      <c r="F6">
        <v>802</v>
      </c>
      <c r="G6">
        <v>713</v>
      </c>
      <c r="H6">
        <v>948</v>
      </c>
      <c r="I6">
        <v>855</v>
      </c>
      <c r="J6">
        <v>1049</v>
      </c>
      <c r="K6">
        <v>1026</v>
      </c>
      <c r="L6">
        <v>1045</v>
      </c>
      <c r="M6">
        <v>1056</v>
      </c>
    </row>
    <row r="7" spans="1:14" x14ac:dyDescent="0.3">
      <c r="A7" t="s">
        <v>45</v>
      </c>
    </row>
    <row r="9" spans="1:14" x14ac:dyDescent="0.3">
      <c r="A9" s="1" t="s">
        <v>48</v>
      </c>
      <c r="B9">
        <f>B6+B7</f>
        <v>765</v>
      </c>
      <c r="C9">
        <f t="shared" ref="C9:M9" si="1">C6+C7</f>
        <v>763</v>
      </c>
      <c r="D9">
        <f t="shared" si="1"/>
        <v>410</v>
      </c>
      <c r="E9">
        <f t="shared" si="1"/>
        <v>723</v>
      </c>
      <c r="F9">
        <f t="shared" si="1"/>
        <v>802</v>
      </c>
      <c r="G9">
        <f t="shared" si="1"/>
        <v>713</v>
      </c>
      <c r="H9">
        <f t="shared" si="1"/>
        <v>948</v>
      </c>
      <c r="I9">
        <f t="shared" si="1"/>
        <v>855</v>
      </c>
      <c r="J9">
        <f t="shared" si="1"/>
        <v>1049</v>
      </c>
      <c r="K9">
        <f t="shared" si="1"/>
        <v>1026</v>
      </c>
      <c r="L9">
        <f t="shared" si="1"/>
        <v>1045</v>
      </c>
      <c r="M9">
        <f t="shared" si="1"/>
        <v>1056</v>
      </c>
      <c r="N9">
        <f>SUM(B9:M9)</f>
        <v>10155</v>
      </c>
    </row>
    <row r="10" spans="1:14" x14ac:dyDescent="0.3">
      <c r="A10" s="1"/>
    </row>
    <row r="11" spans="1:14" x14ac:dyDescent="0.3">
      <c r="A11" s="1" t="s">
        <v>56</v>
      </c>
      <c r="B11">
        <f>B3+B9</f>
        <v>1579.77</v>
      </c>
      <c r="C11">
        <f t="shared" ref="C11:M11" si="2">C3+C9</f>
        <v>2144.9700000000003</v>
      </c>
      <c r="D11">
        <f t="shared" si="2"/>
        <v>2348.41</v>
      </c>
      <c r="E11">
        <f t="shared" si="2"/>
        <v>2944.21</v>
      </c>
      <c r="F11">
        <f t="shared" si="2"/>
        <v>3574.45</v>
      </c>
      <c r="G11">
        <f t="shared" si="2"/>
        <v>4094.21</v>
      </c>
      <c r="H11">
        <f t="shared" si="2"/>
        <v>4854.6499999999996</v>
      </c>
      <c r="I11">
        <f t="shared" si="2"/>
        <v>5494.89</v>
      </c>
      <c r="J11">
        <f t="shared" si="2"/>
        <v>6350.29</v>
      </c>
      <c r="K11">
        <f t="shared" si="2"/>
        <v>7122.41</v>
      </c>
      <c r="L11">
        <f t="shared" si="2"/>
        <v>7906.29</v>
      </c>
      <c r="M11">
        <f t="shared" si="2"/>
        <v>8687.89</v>
      </c>
    </row>
    <row r="13" spans="1:14" x14ac:dyDescent="0.3">
      <c r="A13" s="1" t="s">
        <v>49</v>
      </c>
    </row>
    <row r="14" spans="1:14" x14ac:dyDescent="0.3">
      <c r="A14" t="s">
        <v>38</v>
      </c>
      <c r="B14" cm="1">
        <f t="array" ref="B14:M14">'Income Statement Year 3'!B13:M13</f>
        <v>91.8</v>
      </c>
      <c r="C14">
        <v>91.56</v>
      </c>
      <c r="D14">
        <v>49.199999999999996</v>
      </c>
      <c r="E14">
        <v>86.759999999999991</v>
      </c>
      <c r="F14">
        <v>96.24</v>
      </c>
      <c r="G14">
        <v>85.56</v>
      </c>
      <c r="H14">
        <v>113.75999999999999</v>
      </c>
      <c r="I14">
        <v>102.6</v>
      </c>
      <c r="J14">
        <v>125.88</v>
      </c>
      <c r="K14">
        <v>123.11999999999999</v>
      </c>
      <c r="L14">
        <v>125.39999999999999</v>
      </c>
      <c r="M14">
        <v>126.72</v>
      </c>
    </row>
    <row r="16" spans="1:14" x14ac:dyDescent="0.3">
      <c r="A16" s="11" t="s">
        <v>52</v>
      </c>
      <c r="B16">
        <f>B14+B15</f>
        <v>91.8</v>
      </c>
      <c r="C16">
        <f t="shared" ref="C16:M16" si="3">C14+C15</f>
        <v>91.56</v>
      </c>
      <c r="D16">
        <f t="shared" si="3"/>
        <v>49.199999999999996</v>
      </c>
      <c r="E16">
        <f t="shared" si="3"/>
        <v>86.759999999999991</v>
      </c>
      <c r="F16">
        <f t="shared" si="3"/>
        <v>96.24</v>
      </c>
      <c r="G16">
        <f t="shared" si="3"/>
        <v>85.56</v>
      </c>
      <c r="H16">
        <f t="shared" si="3"/>
        <v>113.75999999999999</v>
      </c>
      <c r="I16">
        <f t="shared" si="3"/>
        <v>102.6</v>
      </c>
      <c r="J16">
        <f t="shared" si="3"/>
        <v>125.88</v>
      </c>
      <c r="K16">
        <f t="shared" si="3"/>
        <v>123.11999999999999</v>
      </c>
      <c r="L16">
        <f t="shared" si="3"/>
        <v>125.39999999999999</v>
      </c>
      <c r="M16">
        <f t="shared" si="3"/>
        <v>126.72</v>
      </c>
    </row>
    <row r="17" spans="1:13" x14ac:dyDescent="0.3">
      <c r="A17" s="11"/>
    </row>
    <row r="18" spans="1:13" x14ac:dyDescent="0.3">
      <c r="A18" s="1" t="s">
        <v>50</v>
      </c>
    </row>
    <row r="19" spans="1:13" x14ac:dyDescent="0.3">
      <c r="A19" t="s">
        <v>79</v>
      </c>
      <c r="B19" cm="1">
        <f t="array" ref="B19:M19">'Income Statement Year 3'!B19:M19</f>
        <v>40</v>
      </c>
      <c r="C19">
        <v>40</v>
      </c>
      <c r="D19">
        <v>30</v>
      </c>
      <c r="E19">
        <v>35</v>
      </c>
      <c r="F19">
        <v>43</v>
      </c>
      <c r="G19">
        <v>38</v>
      </c>
      <c r="H19">
        <v>42</v>
      </c>
      <c r="I19">
        <v>22</v>
      </c>
      <c r="J19">
        <v>50</v>
      </c>
      <c r="K19">
        <v>50</v>
      </c>
      <c r="L19">
        <v>52</v>
      </c>
      <c r="M19">
        <v>54</v>
      </c>
    </row>
    <row r="20" spans="1:13" x14ac:dyDescent="0.3">
      <c r="A20" t="s">
        <v>104</v>
      </c>
      <c r="B20" cm="1">
        <f t="array" ref="B20:M20">'Income Statement Year 3'!B20:M20</f>
        <v>40</v>
      </c>
      <c r="C20">
        <v>40</v>
      </c>
      <c r="D20">
        <v>20</v>
      </c>
      <c r="E20">
        <v>26</v>
      </c>
      <c r="F20">
        <v>29</v>
      </c>
      <c r="G20">
        <v>30</v>
      </c>
      <c r="H20">
        <v>27</v>
      </c>
      <c r="I20">
        <v>35</v>
      </c>
      <c r="J20">
        <v>40</v>
      </c>
      <c r="K20">
        <v>45</v>
      </c>
      <c r="L20">
        <v>52</v>
      </c>
      <c r="M20">
        <v>47</v>
      </c>
    </row>
    <row r="21" spans="1:13" x14ac:dyDescent="0.3">
      <c r="A21" t="s">
        <v>102</v>
      </c>
      <c r="B21" cm="1">
        <f t="array" ref="B21:M21">'Income Statement Year 3'!B22:M22</f>
        <v>26</v>
      </c>
      <c r="C21">
        <v>35</v>
      </c>
      <c r="D21">
        <v>28</v>
      </c>
      <c r="E21">
        <v>24</v>
      </c>
      <c r="F21">
        <v>25</v>
      </c>
      <c r="G21">
        <v>34</v>
      </c>
      <c r="H21">
        <v>32</v>
      </c>
      <c r="I21">
        <v>34</v>
      </c>
      <c r="J21">
        <v>38</v>
      </c>
      <c r="K21">
        <v>43</v>
      </c>
      <c r="L21">
        <v>45</v>
      </c>
      <c r="M21">
        <v>48</v>
      </c>
    </row>
    <row r="22" spans="1:13" x14ac:dyDescent="0.3">
      <c r="A22" t="s">
        <v>105</v>
      </c>
      <c r="B22" cm="1">
        <f t="array" ref="B22:M22">'Income Statement Year 3'!B21:M21</f>
        <v>25</v>
      </c>
      <c r="C22">
        <v>40</v>
      </c>
      <c r="D22">
        <v>23</v>
      </c>
      <c r="E22">
        <v>27</v>
      </c>
      <c r="F22">
        <v>30</v>
      </c>
      <c r="G22">
        <v>32</v>
      </c>
      <c r="H22">
        <v>35</v>
      </c>
      <c r="I22">
        <v>36</v>
      </c>
      <c r="J22">
        <v>37</v>
      </c>
      <c r="K22">
        <v>40</v>
      </c>
      <c r="L22">
        <v>44</v>
      </c>
      <c r="M22">
        <v>45</v>
      </c>
    </row>
    <row r="23" spans="1:13" x14ac:dyDescent="0.3">
      <c r="A23" s="11" t="s">
        <v>51</v>
      </c>
      <c r="B23">
        <f>SUM(B19:B21)</f>
        <v>106</v>
      </c>
      <c r="C23">
        <f t="shared" ref="C23:M23" si="4">SUM(C19:C21)</f>
        <v>115</v>
      </c>
      <c r="D23">
        <f t="shared" si="4"/>
        <v>78</v>
      </c>
      <c r="E23">
        <f t="shared" si="4"/>
        <v>85</v>
      </c>
      <c r="F23">
        <f t="shared" si="4"/>
        <v>97</v>
      </c>
      <c r="G23">
        <f t="shared" si="4"/>
        <v>102</v>
      </c>
      <c r="H23">
        <f t="shared" si="4"/>
        <v>101</v>
      </c>
      <c r="I23">
        <f t="shared" si="4"/>
        <v>91</v>
      </c>
      <c r="J23">
        <f t="shared" si="4"/>
        <v>128</v>
      </c>
      <c r="K23">
        <f t="shared" si="4"/>
        <v>138</v>
      </c>
      <c r="L23">
        <f t="shared" si="4"/>
        <v>149</v>
      </c>
      <c r="M23">
        <f t="shared" si="4"/>
        <v>149</v>
      </c>
    </row>
    <row r="26" spans="1:13" x14ac:dyDescent="0.3">
      <c r="A26" s="1" t="s">
        <v>53</v>
      </c>
      <c r="B26">
        <f>B16+B23</f>
        <v>197.8</v>
      </c>
      <c r="C26">
        <f t="shared" ref="C26:M26" si="5">C16+C23</f>
        <v>206.56</v>
      </c>
      <c r="D26">
        <f t="shared" si="5"/>
        <v>127.19999999999999</v>
      </c>
      <c r="E26">
        <f t="shared" si="5"/>
        <v>171.76</v>
      </c>
      <c r="F26">
        <f t="shared" si="5"/>
        <v>193.24</v>
      </c>
      <c r="G26">
        <f t="shared" si="5"/>
        <v>187.56</v>
      </c>
      <c r="H26">
        <f t="shared" si="5"/>
        <v>214.76</v>
      </c>
      <c r="I26">
        <f t="shared" si="5"/>
        <v>193.6</v>
      </c>
      <c r="J26">
        <f t="shared" si="5"/>
        <v>253.88</v>
      </c>
      <c r="K26">
        <f t="shared" si="5"/>
        <v>261.12</v>
      </c>
      <c r="L26">
        <f t="shared" si="5"/>
        <v>274.39999999999998</v>
      </c>
      <c r="M26">
        <f t="shared" si="5"/>
        <v>275.72000000000003</v>
      </c>
    </row>
    <row r="28" spans="1:13" x14ac:dyDescent="0.3">
      <c r="A28" t="s">
        <v>54</v>
      </c>
      <c r="B28">
        <f>B9</f>
        <v>765</v>
      </c>
      <c r="C28">
        <f t="shared" ref="C28:M28" si="6">C9</f>
        <v>763</v>
      </c>
      <c r="D28">
        <f t="shared" si="6"/>
        <v>410</v>
      </c>
      <c r="E28">
        <f t="shared" si="6"/>
        <v>723</v>
      </c>
      <c r="F28">
        <f t="shared" si="6"/>
        <v>802</v>
      </c>
      <c r="G28">
        <f t="shared" si="6"/>
        <v>713</v>
      </c>
      <c r="H28">
        <f t="shared" si="6"/>
        <v>948</v>
      </c>
      <c r="I28">
        <f t="shared" si="6"/>
        <v>855</v>
      </c>
      <c r="J28">
        <f t="shared" si="6"/>
        <v>1049</v>
      </c>
      <c r="K28">
        <f t="shared" si="6"/>
        <v>1026</v>
      </c>
      <c r="L28">
        <f t="shared" si="6"/>
        <v>1045</v>
      </c>
      <c r="M28">
        <f t="shared" si="6"/>
        <v>1056</v>
      </c>
    </row>
    <row r="29" spans="1:13" x14ac:dyDescent="0.3">
      <c r="A29" t="s">
        <v>55</v>
      </c>
      <c r="B29">
        <f>B26</f>
        <v>197.8</v>
      </c>
      <c r="C29">
        <f t="shared" ref="C29:M29" si="7">C26</f>
        <v>206.56</v>
      </c>
      <c r="D29">
        <f t="shared" si="7"/>
        <v>127.19999999999999</v>
      </c>
      <c r="E29">
        <f t="shared" si="7"/>
        <v>171.76</v>
      </c>
      <c r="F29">
        <f t="shared" si="7"/>
        <v>193.24</v>
      </c>
      <c r="G29">
        <f t="shared" si="7"/>
        <v>187.56</v>
      </c>
      <c r="H29">
        <f t="shared" si="7"/>
        <v>214.76</v>
      </c>
      <c r="I29">
        <f t="shared" si="7"/>
        <v>193.6</v>
      </c>
      <c r="J29">
        <f t="shared" si="7"/>
        <v>253.88</v>
      </c>
      <c r="K29">
        <f t="shared" si="7"/>
        <v>261.12</v>
      </c>
      <c r="L29">
        <f t="shared" si="7"/>
        <v>274.39999999999998</v>
      </c>
      <c r="M29">
        <f t="shared" si="7"/>
        <v>275.72000000000003</v>
      </c>
    </row>
    <row r="31" spans="1:13" x14ac:dyDescent="0.3">
      <c r="A31" s="1" t="s">
        <v>57</v>
      </c>
      <c r="B31">
        <f>B28-B29</f>
        <v>567.20000000000005</v>
      </c>
      <c r="C31">
        <f t="shared" ref="C31:M31" si="8">C28-C29</f>
        <v>556.44000000000005</v>
      </c>
      <c r="D31">
        <f t="shared" si="8"/>
        <v>282.8</v>
      </c>
      <c r="E31">
        <f t="shared" si="8"/>
        <v>551.24</v>
      </c>
      <c r="F31">
        <f t="shared" si="8"/>
        <v>608.76</v>
      </c>
      <c r="G31">
        <f t="shared" si="8"/>
        <v>525.44000000000005</v>
      </c>
      <c r="H31">
        <f t="shared" si="8"/>
        <v>733.24</v>
      </c>
      <c r="I31">
        <f t="shared" si="8"/>
        <v>661.4</v>
      </c>
      <c r="J31">
        <f t="shared" si="8"/>
        <v>795.12</v>
      </c>
      <c r="K31">
        <f t="shared" si="8"/>
        <v>764.88</v>
      </c>
      <c r="L31">
        <f t="shared" si="8"/>
        <v>770.6</v>
      </c>
      <c r="M31">
        <f t="shared" si="8"/>
        <v>780.28</v>
      </c>
    </row>
    <row r="32" spans="1:13" x14ac:dyDescent="0.3">
      <c r="A32" t="s">
        <v>58</v>
      </c>
    </row>
    <row r="33" spans="1:14" x14ac:dyDescent="0.3">
      <c r="A33" t="s">
        <v>59</v>
      </c>
      <c r="B33">
        <f>B31-B32</f>
        <v>567.20000000000005</v>
      </c>
      <c r="C33">
        <f t="shared" ref="C33:M33" si="9">C31-C32</f>
        <v>556.44000000000005</v>
      </c>
      <c r="D33">
        <f t="shared" si="9"/>
        <v>282.8</v>
      </c>
      <c r="E33">
        <f t="shared" si="9"/>
        <v>551.24</v>
      </c>
      <c r="F33">
        <f t="shared" si="9"/>
        <v>608.76</v>
      </c>
      <c r="G33">
        <f t="shared" si="9"/>
        <v>525.44000000000005</v>
      </c>
      <c r="H33">
        <f t="shared" si="9"/>
        <v>733.24</v>
      </c>
      <c r="I33">
        <f t="shared" si="9"/>
        <v>661.4</v>
      </c>
      <c r="J33">
        <f t="shared" si="9"/>
        <v>795.12</v>
      </c>
      <c r="K33">
        <f t="shared" si="9"/>
        <v>764.88</v>
      </c>
      <c r="L33">
        <f t="shared" si="9"/>
        <v>770.6</v>
      </c>
      <c r="M33">
        <f t="shared" si="9"/>
        <v>780.28</v>
      </c>
      <c r="N33" s="13">
        <f>SUM(B33:M33)</f>
        <v>7597.4</v>
      </c>
    </row>
    <row r="34" spans="1:14" x14ac:dyDescent="0.3">
      <c r="N34" s="14"/>
    </row>
    <row r="35" spans="1:14" x14ac:dyDescent="0.3">
      <c r="N35" s="15"/>
    </row>
    <row r="36" spans="1:14" x14ac:dyDescent="0.3">
      <c r="N36" s="16"/>
    </row>
    <row r="37" spans="1:14" ht="17.399999999999999" x14ac:dyDescent="0.3">
      <c r="C37" s="12"/>
      <c r="N37" s="16"/>
    </row>
    <row r="38" spans="1:14" x14ac:dyDescent="0.3">
      <c r="N38" s="17"/>
    </row>
    <row r="39" spans="1:14" x14ac:dyDescent="0.3">
      <c r="N39" s="17"/>
    </row>
    <row r="40" spans="1:14" x14ac:dyDescent="0.3">
      <c r="N40" s="16"/>
    </row>
    <row r="41" spans="1:14" x14ac:dyDescent="0.3">
      <c r="N41" s="18"/>
    </row>
    <row r="42" spans="1:14" x14ac:dyDescent="0.3">
      <c r="N42" s="14"/>
    </row>
    <row r="43" spans="1:14" x14ac:dyDescent="0.3">
      <c r="N43" s="13"/>
    </row>
    <row r="44" spans="1:14" x14ac:dyDescent="0.3">
      <c r="N44" s="13"/>
    </row>
    <row r="45" spans="1:14" x14ac:dyDescent="0.3">
      <c r="N45" s="1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B20"/>
  <sheetViews>
    <sheetView workbookViewId="0">
      <selection activeCell="D17" sqref="D17"/>
    </sheetView>
  </sheetViews>
  <sheetFormatPr defaultRowHeight="15.6" x14ac:dyDescent="0.3"/>
  <cols>
    <col min="1" max="1" width="27.09765625" customWidth="1"/>
    <col min="2" max="2" width="15.19921875" customWidth="1"/>
  </cols>
  <sheetData>
    <row r="1" spans="1:2" x14ac:dyDescent="0.3">
      <c r="A1" t="s">
        <v>126</v>
      </c>
    </row>
    <row r="2" spans="1:2" x14ac:dyDescent="0.3">
      <c r="A2" s="54" t="s">
        <v>111</v>
      </c>
      <c r="B2" s="54" t="s">
        <v>112</v>
      </c>
    </row>
    <row r="3" spans="1:2" x14ac:dyDescent="0.3">
      <c r="A3" s="55" t="s">
        <v>108</v>
      </c>
    </row>
    <row r="4" spans="1:2" x14ac:dyDescent="0.3">
      <c r="A4" t="s">
        <v>113</v>
      </c>
    </row>
    <row r="5" spans="1:2" x14ac:dyDescent="0.3">
      <c r="A5" t="s">
        <v>114</v>
      </c>
      <c r="B5">
        <f>'Cash Flow Year 1 '!M34</f>
        <v>3883</v>
      </c>
    </row>
    <row r="6" spans="1:2" x14ac:dyDescent="0.3">
      <c r="A6" t="s">
        <v>45</v>
      </c>
      <c r="B6">
        <v>0</v>
      </c>
    </row>
    <row r="7" spans="1:2" x14ac:dyDescent="0.3">
      <c r="A7" t="s">
        <v>115</v>
      </c>
      <c r="B7">
        <v>0</v>
      </c>
    </row>
    <row r="8" spans="1:2" x14ac:dyDescent="0.3">
      <c r="A8" s="55" t="s">
        <v>116</v>
      </c>
      <c r="B8" s="55">
        <f>B5</f>
        <v>3883</v>
      </c>
    </row>
    <row r="9" spans="1:2" x14ac:dyDescent="0.3">
      <c r="A9" s="55" t="s">
        <v>109</v>
      </c>
    </row>
    <row r="10" spans="1:2" x14ac:dyDescent="0.3">
      <c r="A10" t="s">
        <v>117</v>
      </c>
    </row>
    <row r="11" spans="1:2" x14ac:dyDescent="0.3">
      <c r="A11" t="s">
        <v>118</v>
      </c>
      <c r="B11">
        <v>0</v>
      </c>
    </row>
    <row r="12" spans="1:2" x14ac:dyDescent="0.3">
      <c r="A12" t="s">
        <v>119</v>
      </c>
      <c r="B12">
        <v>0</v>
      </c>
    </row>
    <row r="13" spans="1:2" x14ac:dyDescent="0.3">
      <c r="A13" t="s">
        <v>120</v>
      </c>
    </row>
    <row r="14" spans="1:2" x14ac:dyDescent="0.3">
      <c r="A14" t="s">
        <v>121</v>
      </c>
      <c r="B14">
        <v>0</v>
      </c>
    </row>
    <row r="15" spans="1:2" x14ac:dyDescent="0.3">
      <c r="A15" s="55" t="s">
        <v>122</v>
      </c>
      <c r="B15">
        <v>0</v>
      </c>
    </row>
    <row r="16" spans="1:2" x14ac:dyDescent="0.3">
      <c r="A16" t="s">
        <v>110</v>
      </c>
    </row>
    <row r="17" spans="1:2" x14ac:dyDescent="0.3">
      <c r="A17" t="s">
        <v>58</v>
      </c>
      <c r="B17">
        <f>B8</f>
        <v>3883</v>
      </c>
    </row>
    <row r="18" spans="1:2" x14ac:dyDescent="0.3">
      <c r="A18" t="s">
        <v>123</v>
      </c>
      <c r="B18">
        <v>0</v>
      </c>
    </row>
    <row r="19" spans="1:2" x14ac:dyDescent="0.3">
      <c r="A19" t="s">
        <v>124</v>
      </c>
      <c r="B19">
        <f>B17</f>
        <v>3883</v>
      </c>
    </row>
    <row r="20" spans="1:2" x14ac:dyDescent="0.3">
      <c r="A20" s="55" t="s">
        <v>125</v>
      </c>
      <c r="B20" s="55">
        <f>B8</f>
        <v>3883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B6F2-ED8F-7B4B-9A9F-B8704A1B90CB}">
  <dimension ref="A1:B20"/>
  <sheetViews>
    <sheetView workbookViewId="0">
      <selection activeCell="B21" sqref="B21"/>
    </sheetView>
  </sheetViews>
  <sheetFormatPr defaultRowHeight="15.6" x14ac:dyDescent="0.3"/>
  <cols>
    <col min="1" max="1" width="27.09765625" customWidth="1"/>
    <col min="2" max="2" width="15.19921875" customWidth="1"/>
  </cols>
  <sheetData>
    <row r="1" spans="1:2" x14ac:dyDescent="0.3">
      <c r="A1" t="s">
        <v>128</v>
      </c>
    </row>
    <row r="2" spans="1:2" x14ac:dyDescent="0.3">
      <c r="A2" s="54" t="s">
        <v>111</v>
      </c>
      <c r="B2" s="54" t="s">
        <v>112</v>
      </c>
    </row>
    <row r="3" spans="1:2" x14ac:dyDescent="0.3">
      <c r="A3" s="55" t="s">
        <v>108</v>
      </c>
    </row>
    <row r="4" spans="1:2" x14ac:dyDescent="0.3">
      <c r="A4" t="s">
        <v>113</v>
      </c>
    </row>
    <row r="5" spans="1:2" x14ac:dyDescent="0.3">
      <c r="A5" t="s">
        <v>114</v>
      </c>
      <c r="B5">
        <f>'Cash Flow Year 2'!M33</f>
        <v>814.77</v>
      </c>
    </row>
    <row r="6" spans="1:2" x14ac:dyDescent="0.3">
      <c r="A6" t="s">
        <v>45</v>
      </c>
      <c r="B6">
        <v>0</v>
      </c>
    </row>
    <row r="7" spans="1:2" x14ac:dyDescent="0.3">
      <c r="A7" t="s">
        <v>115</v>
      </c>
      <c r="B7">
        <v>0</v>
      </c>
    </row>
    <row r="8" spans="1:2" x14ac:dyDescent="0.3">
      <c r="A8" s="55" t="s">
        <v>116</v>
      </c>
      <c r="B8" s="55">
        <f>B5</f>
        <v>814.77</v>
      </c>
    </row>
    <row r="9" spans="1:2" x14ac:dyDescent="0.3">
      <c r="A9" s="55" t="s">
        <v>109</v>
      </c>
    </row>
    <row r="10" spans="1:2" x14ac:dyDescent="0.3">
      <c r="A10" t="s">
        <v>117</v>
      </c>
    </row>
    <row r="11" spans="1:2" x14ac:dyDescent="0.3">
      <c r="A11" t="s">
        <v>118</v>
      </c>
      <c r="B11">
        <v>0</v>
      </c>
    </row>
    <row r="12" spans="1:2" x14ac:dyDescent="0.3">
      <c r="A12" t="s">
        <v>119</v>
      </c>
      <c r="B12">
        <v>0</v>
      </c>
    </row>
    <row r="13" spans="1:2" x14ac:dyDescent="0.3">
      <c r="A13" t="s">
        <v>120</v>
      </c>
    </row>
    <row r="14" spans="1:2" x14ac:dyDescent="0.3">
      <c r="A14" t="s">
        <v>121</v>
      </c>
      <c r="B14">
        <v>0</v>
      </c>
    </row>
    <row r="15" spans="1:2" x14ac:dyDescent="0.3">
      <c r="A15" s="55" t="s">
        <v>122</v>
      </c>
      <c r="B15">
        <v>0</v>
      </c>
    </row>
    <row r="16" spans="1:2" x14ac:dyDescent="0.3">
      <c r="A16" t="s">
        <v>110</v>
      </c>
    </row>
    <row r="17" spans="1:2" x14ac:dyDescent="0.3">
      <c r="A17" t="s">
        <v>58</v>
      </c>
      <c r="B17">
        <f>B8</f>
        <v>814.77</v>
      </c>
    </row>
    <row r="18" spans="1:2" x14ac:dyDescent="0.3">
      <c r="A18" t="s">
        <v>123</v>
      </c>
      <c r="B18">
        <v>0</v>
      </c>
    </row>
    <row r="19" spans="1:2" x14ac:dyDescent="0.3">
      <c r="A19" t="s">
        <v>124</v>
      </c>
      <c r="B19">
        <f>B17</f>
        <v>814.77</v>
      </c>
    </row>
    <row r="20" spans="1:2" x14ac:dyDescent="0.3">
      <c r="A20" s="55" t="s">
        <v>125</v>
      </c>
      <c r="B20" s="55">
        <f>B8</f>
        <v>814.77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00DE-F3F4-454E-92DB-ED0DF06D9E89}">
  <dimension ref="A1:B20"/>
  <sheetViews>
    <sheetView workbookViewId="0"/>
  </sheetViews>
  <sheetFormatPr defaultRowHeight="15.6" x14ac:dyDescent="0.3"/>
  <cols>
    <col min="1" max="1" width="27.09765625" customWidth="1"/>
    <col min="2" max="2" width="15.19921875" customWidth="1"/>
  </cols>
  <sheetData>
    <row r="1" spans="1:2" x14ac:dyDescent="0.3">
      <c r="A1" t="s">
        <v>127</v>
      </c>
    </row>
    <row r="2" spans="1:2" x14ac:dyDescent="0.3">
      <c r="A2" s="54" t="s">
        <v>111</v>
      </c>
      <c r="B2" s="54" t="s">
        <v>112</v>
      </c>
    </row>
    <row r="3" spans="1:2" x14ac:dyDescent="0.3">
      <c r="A3" s="55" t="s">
        <v>108</v>
      </c>
    </row>
    <row r="4" spans="1:2" x14ac:dyDescent="0.3">
      <c r="A4" t="s">
        <v>113</v>
      </c>
    </row>
    <row r="5" spans="1:2" x14ac:dyDescent="0.3">
      <c r="A5" t="s">
        <v>114</v>
      </c>
      <c r="B5">
        <v>780.28</v>
      </c>
    </row>
    <row r="6" spans="1:2" x14ac:dyDescent="0.3">
      <c r="A6" t="s">
        <v>45</v>
      </c>
      <c r="B6">
        <v>0</v>
      </c>
    </row>
    <row r="7" spans="1:2" x14ac:dyDescent="0.3">
      <c r="A7" t="s">
        <v>115</v>
      </c>
      <c r="B7">
        <v>0</v>
      </c>
    </row>
    <row r="8" spans="1:2" x14ac:dyDescent="0.3">
      <c r="A8" s="55" t="s">
        <v>116</v>
      </c>
      <c r="B8" s="55">
        <v>780.28</v>
      </c>
    </row>
    <row r="9" spans="1:2" x14ac:dyDescent="0.3">
      <c r="A9" s="55" t="s">
        <v>109</v>
      </c>
    </row>
    <row r="10" spans="1:2" x14ac:dyDescent="0.3">
      <c r="A10" t="s">
        <v>117</v>
      </c>
    </row>
    <row r="11" spans="1:2" x14ac:dyDescent="0.3">
      <c r="A11" t="s">
        <v>118</v>
      </c>
      <c r="B11">
        <v>0</v>
      </c>
    </row>
    <row r="12" spans="1:2" x14ac:dyDescent="0.3">
      <c r="A12" t="s">
        <v>119</v>
      </c>
      <c r="B12">
        <v>0</v>
      </c>
    </row>
    <row r="13" spans="1:2" x14ac:dyDescent="0.3">
      <c r="A13" t="s">
        <v>120</v>
      </c>
    </row>
    <row r="14" spans="1:2" x14ac:dyDescent="0.3">
      <c r="A14" t="s">
        <v>121</v>
      </c>
      <c r="B14">
        <v>0</v>
      </c>
    </row>
    <row r="15" spans="1:2" x14ac:dyDescent="0.3">
      <c r="A15" s="55" t="s">
        <v>122</v>
      </c>
      <c r="B15">
        <v>0</v>
      </c>
    </row>
    <row r="16" spans="1:2" x14ac:dyDescent="0.3">
      <c r="A16" t="s">
        <v>110</v>
      </c>
    </row>
    <row r="17" spans="1:2" x14ac:dyDescent="0.3">
      <c r="A17" t="s">
        <v>58</v>
      </c>
      <c r="B17">
        <v>780.28</v>
      </c>
    </row>
    <row r="18" spans="1:2" x14ac:dyDescent="0.3">
      <c r="A18" t="s">
        <v>123</v>
      </c>
      <c r="B18">
        <v>0</v>
      </c>
    </row>
    <row r="19" spans="1:2" x14ac:dyDescent="0.3">
      <c r="A19" t="s">
        <v>124</v>
      </c>
      <c r="B19">
        <v>780.28</v>
      </c>
    </row>
    <row r="20" spans="1:2" x14ac:dyDescent="0.3">
      <c r="A20" s="55" t="s">
        <v>125</v>
      </c>
      <c r="B20" s="55">
        <v>780.28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Start Up Costs </vt:lpstr>
      <vt:lpstr>Income Statement Year 1 </vt:lpstr>
      <vt:lpstr>Income Statement Year 2 </vt:lpstr>
      <vt:lpstr>Income Statement Year 3</vt:lpstr>
      <vt:lpstr>Cash Flow Year 1 </vt:lpstr>
      <vt:lpstr>Cash Flow Year 2</vt:lpstr>
      <vt:lpstr>Cash Flow Year 3</vt:lpstr>
      <vt:lpstr>Balance Sheet Year 1 </vt:lpstr>
      <vt:lpstr>Balance Sheet Year 2 </vt:lpstr>
      <vt:lpstr>Balance Sheet Year 3</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swaraj singh</cp:lastModifiedBy>
  <dcterms:created xsi:type="dcterms:W3CDTF">2022-03-19T15:50:25Z</dcterms:created>
  <dcterms:modified xsi:type="dcterms:W3CDTF">2025-03-16T23:32:59Z</dcterms:modified>
</cp:coreProperties>
</file>